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" sheetId="1" r:id="rId1"/>
  </sheets>
  <definedNames>
    <definedName name="_xlnm.Print_Area" localSheetId="0">'Бе'!$A$1:$G$165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8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<sst xmlns="http://schemas.openxmlformats.org/spreadsheetml/2006/main" count="379" uniqueCount="328">
  <si>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</si>
  <si>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</si>
  <si>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</si>
  <si>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</si>
  <si>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</si>
  <si>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</si>
  <si>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</si>
  <si>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</si>
  <si>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</si>
  <si>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</si>
  <si>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</si>
  <si>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</si>
  <si>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</si>
  <si>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182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</si>
  <si>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</si>
  <si>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</si>
  <si>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</si>
  <si>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</si>
  <si>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</si>
  <si>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</si>
  <si>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</si>
  <si>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</si>
  <si>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</si>
  <si>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</si>
  <si>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</si>
  <si>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</si>
  <si>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</si>
  <si>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</si>
  <si>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</si>
  <si>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>1 05 00000 01 1000 000</t>
  </si>
  <si>
    <t xml:space="preserve">Единый сельскохозяйственный налог </t>
  </si>
  <si>
    <t>1 05 03000 01 1000 110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</si>
  <si>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</si>
  <si>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</si>
  <si>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</si>
  <si>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</si>
  <si>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1 06 01030 10 0000 110</t>
  </si>
  <si>
    <t>Земельный налог</t>
  </si>
  <si>
    <t>1 06 06000 00 0000 000</t>
  </si>
  <si>
    <t>1 06 06013 10 0000 110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</si>
  <si>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</si>
  <si>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</si>
  <si>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</si>
  <si>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</si>
  <si>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</si>
  <si>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</si>
  <si>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</si>
  <si>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</si>
  <si>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</si>
  <si>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</si>
  <si>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</si>
  <si>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</si>
  <si>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966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</si>
  <si>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</si>
  <si>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</si>
  <si>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</si>
  <si>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</si>
  <si>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</si>
  <si>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</si>
  <si>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</si>
  <si>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</si>
  <si>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</si>
  <si>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</si>
  <si>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</si>
  <si>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</si>
  <si>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</si>
  <si>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</si>
  <si>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</si>
  <si>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</si>
  <si>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</si>
  <si>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</si>
  <si>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</si>
  <si>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</si>
  <si>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</si>
  <si>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</si>
  <si>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</si>
  <si>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</si>
  <si>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</si>
  <si>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</si>
  <si>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</si>
  <si>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</si>
  <si>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</si>
  <si>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</si>
  <si>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</si>
  <si>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</si>
  <si>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</si>
  <si>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</si>
  <si>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</si>
  <si>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</si>
  <si>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</si>
  <si>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</si>
  <si>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</si>
  <si>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</si>
  <si>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</si>
  <si>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</si>
  <si>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</si>
  <si>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</si>
  <si>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</si>
  <si>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1 11 05030 00 0000 120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</si>
  <si>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</si>
  <si>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</si>
  <si>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</si>
  <si>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</si>
  <si>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</si>
  <si>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</si>
  <si>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</si>
  <si>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</si>
  <si>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</si>
  <si>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</si>
  <si>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2 19 05000 10 0000 151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</si>
  <si>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</si>
  <si>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</si>
  <si>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</si>
  <si>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</si>
  <si>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</si>
  <si>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</si>
  <si>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1 11 05 035 10 0000 120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</si>
  <si>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</si>
  <si>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</si>
  <si>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</si>
  <si>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</si>
  <si>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</si>
  <si>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</si>
  <si>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</si>
  <si>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</si>
  <si>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</si>
  <si>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</si>
  <si>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</si>
  <si>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</si>
  <si>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</si>
  <si>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</si>
  <si>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</si>
  <si>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</si>
  <si>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</si>
  <si>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</si>
  <si>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</si>
  <si>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</si>
  <si>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</si>
  <si>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</si>
  <si>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</si>
  <si>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</si>
  <si>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</si>
  <si>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</si>
  <si>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</si>
  <si>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</si>
  <si>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</si>
  <si>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</si>
  <si>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</si>
  <si>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</si>
  <si>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</si>
  <si>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</si>
  <si>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</si>
  <si>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</si>
  <si>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</si>
  <si>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</si>
  <si>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</si>
  <si>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</si>
  <si>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</si>
  <si>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</si>
  <si>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</si>
  <si>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</si>
  <si>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</si>
  <si>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</si>
  <si>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</si>
  <si>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</si>
  <si>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</si>
  <si>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</si>
  <si>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</si>
  <si>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</si>
  <si>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</si>
  <si>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</si>
  <si>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</si>
  <si>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</si>
  <si>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</si>
  <si>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</si>
  <si>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</si>
  <si>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</si>
  <si>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</si>
  <si>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</si>
  <si>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</si>
  <si>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</si>
  <si>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</si>
  <si>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</si>
  <si>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</si>
  <si>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</si>
  <si>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</si>
  <si>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</si>
  <si>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</si>
  <si>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</si>
  <si>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</si>
  <si>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</si>
  <si>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</si>
  <si>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</si>
  <si>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</si>
  <si>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</si>
  <si>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</si>
  <si>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</si>
  <si>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</si>
  <si>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</si>
  <si>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</si>
  <si>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</si>
  <si>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</si>
  <si>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</si>
  <si>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</si>
  <si>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</si>
  <si>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</si>
  <si>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</si>
  <si>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</si>
  <si>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</si>
  <si>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</si>
  <si>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</si>
  <si>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</si>
  <si>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</si>
  <si>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</si>
  <si>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</si>
  <si>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</si>
  <si>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</si>
  <si>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</si>
  <si>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</si>
  <si>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</si>
  <si>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</si>
  <si>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</si>
  <si>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</si>
  <si>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</si>
  <si>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</si>
  <si>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</si>
  <si>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</si>
  <si>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</si>
  <si>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</si>
  <si>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</si>
  <si>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</si>
  <si>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</si>
  <si>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</si>
  <si>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</si>
  <si>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</si>
  <si>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</si>
  <si>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</si>
  <si>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</si>
  <si>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</si>
  <si>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</si>
  <si>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</si>
  <si>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</si>
  <si>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</si>
  <si>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</si>
  <si>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</si>
  <si>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</si>
  <si>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</si>
  <si>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</si>
  <si>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</si>
  <si>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</si>
  <si>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</si>
  <si>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</si>
  <si>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</si>
  <si>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</si>
  <si>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</si>
  <si>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</si>
  <si>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</si>
  <si>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</si>
  <si>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</si>
  <si>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</si>
  <si>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</si>
  <si>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</si>
  <si>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</si>
  <si>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</si>
  <si>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</si>
  <si>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</si>
  <si>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</si>
  <si>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</si>
  <si>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</si>
  <si>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</si>
  <si>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</si>
  <si>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</si>
  <si>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</si>
  <si>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</si>
  <si>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</si>
  <si>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</si>
  <si>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</si>
  <si>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</si>
  <si>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</si>
  <si>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</si>
  <si>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</si>
  <si>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903 01 02 00 00 00 0000 000</t>
  </si>
  <si>
    <t>Получение кредитов от кредитных организаций в валюте Российской Федерации</t>
  </si>
  <si>
    <t xml:space="preserve"> 01 02 00 00 00 0000 700</t>
  </si>
  <si>
    <t xml:space="preserve"> 903 01 02 00 00 10 0000 710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</si>
  <si>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</si>
  <si>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</si>
  <si>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</si>
  <si>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</si>
  <si>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</si>
  <si>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903  01 03 00 00 00 0000 000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</si>
  <si>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</si>
  <si>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</si>
  <si>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</si>
  <si>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</si>
  <si>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</si>
  <si>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</si>
  <si>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</si>
  <si>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</si>
  <si>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</si>
  <si>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</si>
  <si>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000 01 05 02 01 10 0000 510</t>
  </si>
  <si>
    <t>000 01 05 00 00 00 0000 600</t>
  </si>
  <si>
    <t>000 01 05 02 01 10 0000 610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</si>
  <si>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</si>
  <si>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</si>
  <si>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</si>
  <si>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</si>
  <si>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</si>
  <si>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</si>
  <si>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</si>
  <si>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</si>
  <si>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</si>
  <si>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</si>
  <si>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</si>
  <si>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</si>
  <si>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2 07 00000 00 0000 180</t>
  </si>
  <si>
    <t>Прочие безвозмездные поступления в бюджеты городских  поселений</t>
  </si>
  <si>
    <t>2 07 05030 13 0000 180</t>
  </si>
  <si>
    <t>КУЛЬТУРА, КИНЕМАТОГРАФИЯ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</si>
  <si>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</si>
  <si>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</si>
  <si>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</si>
  <si>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</si>
  <si>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Прочие безвозмездные поступления в бюджеты сельских  поселений</t>
  </si>
  <si>
    <t>2 07 05030 10 0000 180</t>
  </si>
  <si>
    <t>000 01 03 01 00 10 0000 810</t>
  </si>
  <si>
    <t>Ожидаемая оценка исполнения бюджета Березняковского муниципального образования за 2015 год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</si>
</sst>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6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5" fillId="0" borderId="0" xfId="57" applyNumberFormat="1" applyFont="1" applyFill="1" applyAlignment="1" applyProtection="1">
      <alignment vertical="center"/>
      <protection hidden="1"/>
    </xf>
    <xf numFmtId="0" fontId="5" fillId="0" borderId="0" xfId="57" applyFont="1" applyAlignment="1" applyProtection="1">
      <alignment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8" fillId="0" borderId="0" xfId="57" applyFont="1" applyAlignment="1">
      <alignment horizontal="right" vertical="center"/>
      <protection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7" applyFont="1" applyAlignment="1">
      <alignment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49" fontId="9" fillId="34" borderId="10" xfId="57" applyNumberFormat="1" applyFont="1" applyFill="1" applyBorder="1" applyAlignment="1">
      <alignment horizontal="center" vertical="center"/>
      <protection/>
    </xf>
    <xf numFmtId="0" fontId="11" fillId="35" borderId="10" xfId="57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60" applyNumberFormat="1" applyFont="1" applyBorder="1" applyAlignment="1">
      <alignment horizontal="center" vertical="center"/>
      <protection/>
    </xf>
    <xf numFmtId="49" fontId="11" fillId="34" borderId="10" xfId="60" applyNumberFormat="1" applyFont="1" applyFill="1" applyBorder="1" applyAlignment="1">
      <alignment horizontal="center" vertical="center"/>
      <protection/>
    </xf>
    <xf numFmtId="49" fontId="11" fillId="35" borderId="10" xfId="63" applyNumberFormat="1" applyFont="1" applyFill="1" applyBorder="1" applyAlignment="1">
      <alignment horizontal="center" vertical="center" wrapText="1"/>
      <protection/>
    </xf>
    <xf numFmtId="49" fontId="2" fillId="36" borderId="10" xfId="60" applyNumberFormat="1" applyFont="1" applyFill="1" applyBorder="1" applyAlignment="1">
      <alignment horizontal="center" vertical="center"/>
      <protection/>
    </xf>
    <xf numFmtId="0" fontId="3" fillId="36" borderId="0" xfId="57" applyFont="1" applyFill="1" applyAlignment="1">
      <alignment vertical="center"/>
      <protection/>
    </xf>
    <xf numFmtId="49" fontId="9" fillId="36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11" fillId="35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11" fillId="35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9" applyNumberFormat="1" applyFont="1" applyBorder="1" applyAlignment="1">
      <alignment horizontal="center" vertical="center"/>
      <protection/>
    </xf>
    <xf numFmtId="49" fontId="9" fillId="35" borderId="10" xfId="62" applyNumberFormat="1" applyFont="1" applyFill="1" applyBorder="1" applyAlignment="1">
      <alignment horizontal="center" vertical="center"/>
      <protection/>
    </xf>
    <xf numFmtId="49" fontId="9" fillId="0" borderId="10" xfId="62" applyNumberFormat="1" applyFont="1" applyBorder="1" applyAlignment="1">
      <alignment horizontal="center" vertical="center"/>
      <protection/>
    </xf>
    <xf numFmtId="49" fontId="4" fillId="0" borderId="10" xfId="62" applyNumberFormat="1" applyFont="1" applyBorder="1" applyAlignment="1">
      <alignment horizontal="center" vertical="center"/>
      <protection/>
    </xf>
    <xf numFmtId="49" fontId="11" fillId="34" borderId="10" xfId="57" applyNumberFormat="1" applyFont="1" applyFill="1" applyBorder="1" applyAlignment="1">
      <alignment horizontal="center" vertical="center"/>
      <protection/>
    </xf>
    <xf numFmtId="49" fontId="9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1" fillId="35" borderId="10" xfId="6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4" applyNumberFormat="1" applyFont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/>
    </xf>
    <xf numFmtId="49" fontId="9" fillId="34" borderId="10" xfId="58" applyNumberFormat="1" applyFont="1" applyFill="1" applyBorder="1" applyAlignment="1">
      <alignment horizontal="center" vertical="center"/>
      <protection/>
    </xf>
    <xf numFmtId="49" fontId="11" fillId="35" borderId="10" xfId="59" applyNumberFormat="1" applyFont="1" applyFill="1" applyBorder="1" applyAlignment="1" applyProtection="1">
      <alignment horizontal="center" vertical="center" wrapText="1"/>
      <protection hidden="1"/>
    </xf>
    <xf numFmtId="49" fontId="2" fillId="36" borderId="10" xfId="58" applyNumberFormat="1" applyFont="1" applyFill="1" applyBorder="1" applyAlignment="1">
      <alignment horizontal="center" vertical="center"/>
      <protection/>
    </xf>
    <xf numFmtId="49" fontId="9" fillId="36" borderId="10" xfId="0" applyNumberFormat="1" applyFont="1" applyFill="1" applyBorder="1" applyAlignment="1">
      <alignment horizontal="center" vertical="center"/>
    </xf>
    <xf numFmtId="49" fontId="11" fillId="34" borderId="10" xfId="58" applyNumberFormat="1" applyFont="1" applyFill="1" applyBorder="1" applyAlignment="1">
      <alignment horizontal="center" vertical="center"/>
      <protection/>
    </xf>
    <xf numFmtId="49" fontId="2" fillId="0" borderId="10" xfId="58" applyNumberFormat="1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37" borderId="10" xfId="57" applyNumberFormat="1" applyFont="1" applyFill="1" applyBorder="1" applyAlignment="1" applyProtection="1">
      <alignment horizontal="center" vertical="center" wrapText="1"/>
      <protection hidden="1"/>
    </xf>
    <xf numFmtId="49" fontId="2" fillId="34" borderId="10" xfId="57" applyNumberFormat="1" applyFont="1" applyFill="1" applyBorder="1" applyAlignment="1">
      <alignment horizontal="center" vertical="center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11" fillId="35" borderId="10" xfId="0" applyNumberFormat="1" applyFont="1" applyFill="1" applyBorder="1" applyAlignment="1">
      <alignment horizontal="center" vertical="center"/>
    </xf>
    <xf numFmtId="49" fontId="11" fillId="35" borderId="10" xfId="60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57" applyFont="1" applyBorder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16" fillId="0" borderId="0" xfId="57" applyFont="1" applyFill="1" applyAlignment="1" applyProtection="1">
      <alignment vertical="center"/>
      <protection hidden="1"/>
    </xf>
    <xf numFmtId="4" fontId="11" fillId="35" borderId="10" xfId="56" applyNumberFormat="1" applyFont="1" applyFill="1" applyBorder="1" applyAlignment="1">
      <alignment horizontal="right" vertical="center"/>
      <protection/>
    </xf>
    <xf numFmtId="4" fontId="11" fillId="35" borderId="10" xfId="57" applyNumberFormat="1" applyFont="1" applyFill="1" applyBorder="1" applyAlignment="1">
      <alignment horizontal="right" vertical="center"/>
      <protection/>
    </xf>
    <xf numFmtId="4" fontId="11" fillId="0" borderId="10" xfId="57" applyNumberFormat="1" applyFont="1" applyBorder="1" applyAlignment="1">
      <alignment horizontal="right" vertical="center"/>
      <protection/>
    </xf>
    <xf numFmtId="4" fontId="2" fillId="0" borderId="10" xfId="57" applyNumberFormat="1" applyFont="1" applyBorder="1" applyAlignment="1">
      <alignment horizontal="right" vertical="center"/>
      <protection/>
    </xf>
    <xf numFmtId="4" fontId="11" fillId="0" borderId="10" xfId="57" applyNumberFormat="1" applyFont="1" applyFill="1" applyBorder="1" applyAlignment="1">
      <alignment horizontal="right" vertical="center"/>
      <protection/>
    </xf>
    <xf numFmtId="4" fontId="11" fillId="34" borderId="10" xfId="57" applyNumberFormat="1" applyFont="1" applyFill="1" applyBorder="1" applyAlignment="1">
      <alignment horizontal="right" vertical="center"/>
      <protection/>
    </xf>
    <xf numFmtId="4" fontId="11" fillId="35" borderId="10" xfId="57" applyNumberFormat="1" applyFont="1" applyFill="1" applyBorder="1" applyAlignment="1" applyProtection="1">
      <alignment horizontal="right" vertical="center" wrapText="1"/>
      <protection hidden="1"/>
    </xf>
    <xf numFmtId="4" fontId="11" fillId="0" borderId="10" xfId="57" applyNumberFormat="1" applyFont="1" applyFill="1" applyBorder="1" applyAlignment="1" applyProtection="1">
      <alignment horizontal="right" vertical="center" wrapText="1"/>
      <protection hidden="1"/>
    </xf>
    <xf numFmtId="4" fontId="2" fillId="36" borderId="10" xfId="57" applyNumberFormat="1" applyFont="1" applyFill="1" applyBorder="1" applyAlignment="1">
      <alignment vertical="center"/>
      <protection/>
    </xf>
    <xf numFmtId="4" fontId="11" fillId="36" borderId="10" xfId="57" applyNumberFormat="1" applyFont="1" applyFill="1" applyBorder="1" applyAlignment="1">
      <alignment horizontal="right" vertical="center"/>
      <protection/>
    </xf>
    <xf numFmtId="4" fontId="2" fillId="36" borderId="10" xfId="57" applyNumberFormat="1" applyFont="1" applyFill="1" applyBorder="1" applyAlignment="1">
      <alignment horizontal="right" vertical="center"/>
      <protection/>
    </xf>
    <xf numFmtId="4" fontId="13" fillId="37" borderId="10" xfId="56" applyNumberFormat="1" applyFont="1" applyFill="1" applyBorder="1" applyAlignment="1">
      <alignment horizontal="right" vertical="center"/>
      <protection/>
    </xf>
    <xf numFmtId="0" fontId="11" fillId="0" borderId="0" xfId="57" applyFont="1" applyAlignment="1">
      <alignment horizontal="right" vertical="center"/>
      <protection/>
    </xf>
    <xf numFmtId="4" fontId="11" fillId="35" borderId="10" xfId="57" applyNumberFormat="1" applyFont="1" applyFill="1" applyBorder="1" applyAlignment="1">
      <alignment vertical="center"/>
      <protection/>
    </xf>
    <xf numFmtId="4" fontId="11" fillId="36" borderId="10" xfId="57" applyNumberFormat="1" applyFont="1" applyFill="1" applyBorder="1" applyAlignment="1">
      <alignment vertical="center"/>
      <protection/>
    </xf>
    <xf numFmtId="49" fontId="2" fillId="36" borderId="10" xfId="57" applyNumberFormat="1" applyFont="1" applyFill="1" applyBorder="1" applyAlignment="1">
      <alignment horizontal="center" vertical="center"/>
      <protection/>
    </xf>
    <xf numFmtId="208" fontId="9" fillId="38" borderId="10" xfId="0" applyNumberFormat="1" applyFont="1" applyFill="1" applyBorder="1" applyAlignment="1">
      <alignment horizontal="center" vertical="center" wrapText="1"/>
    </xf>
    <xf numFmtId="208" fontId="4" fillId="38" borderId="10" xfId="0" applyNumberFormat="1" applyFont="1" applyFill="1" applyBorder="1" applyAlignment="1">
      <alignment horizontal="center" vertical="center" wrapText="1"/>
    </xf>
    <xf numFmtId="0" fontId="2" fillId="36" borderId="0" xfId="57" applyFont="1" applyFill="1" applyAlignment="1">
      <alignment vertical="center"/>
      <protection/>
    </xf>
    <xf numFmtId="208" fontId="11" fillId="39" borderId="10" xfId="0" applyNumberFormat="1" applyFont="1" applyFill="1" applyBorder="1" applyAlignment="1">
      <alignment horizontal="center" vertical="center" wrapText="1"/>
    </xf>
    <xf numFmtId="4" fontId="13" fillId="37" borderId="10" xfId="57" applyNumberFormat="1" applyFont="1" applyFill="1" applyBorder="1" applyAlignment="1">
      <alignment horizontal="right" vertical="center"/>
      <protection/>
    </xf>
    <xf numFmtId="49" fontId="9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 indent="3"/>
    </xf>
    <xf numFmtId="0" fontId="9" fillId="38" borderId="10" xfId="0" applyFont="1" applyFill="1" applyBorder="1" applyAlignment="1">
      <alignment horizontal="left" vertical="center" wrapText="1" indent="2"/>
    </xf>
    <xf numFmtId="0" fontId="13" fillId="37" borderId="10" xfId="57" applyNumberFormat="1" applyFont="1" applyFill="1" applyBorder="1" applyAlignment="1" applyProtection="1">
      <alignment horizontal="left" vertical="center" wrapText="1"/>
      <protection hidden="1"/>
    </xf>
    <xf numFmtId="3" fontId="13" fillId="37" borderId="10" xfId="57" applyNumberFormat="1" applyFont="1" applyFill="1" applyBorder="1" applyAlignment="1">
      <alignment horizontal="right" vertical="center"/>
      <protection/>
    </xf>
    <xf numFmtId="0" fontId="11" fillId="35" borderId="10" xfId="57" applyNumberFormat="1" applyFont="1" applyFill="1" applyBorder="1" applyAlignment="1" applyProtection="1">
      <alignment horizontal="left" vertical="center" wrapText="1" indent="1"/>
      <protection hidden="1"/>
    </xf>
    <xf numFmtId="3" fontId="11" fillId="35" borderId="10" xfId="57" applyNumberFormat="1" applyFont="1" applyFill="1" applyBorder="1" applyAlignment="1">
      <alignment horizontal="right" vertical="center"/>
      <protection/>
    </xf>
    <xf numFmtId="0" fontId="11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3" fontId="11" fillId="0" borderId="10" xfId="57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wrapText="1" indent="3"/>
    </xf>
    <xf numFmtId="3" fontId="2" fillId="0" borderId="10" xfId="57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left" vertical="center" wrapText="1" indent="3"/>
    </xf>
    <xf numFmtId="49" fontId="11" fillId="35" borderId="10" xfId="63" applyNumberFormat="1" applyFont="1" applyFill="1" applyBorder="1" applyAlignment="1">
      <alignment horizontal="left" vertical="center" wrapText="1" indent="1"/>
      <protection/>
    </xf>
    <xf numFmtId="207" fontId="11" fillId="0" borderId="10" xfId="0" applyNumberFormat="1" applyFont="1" applyBorder="1" applyAlignment="1">
      <alignment horizontal="left" vertical="center" indent="2"/>
    </xf>
    <xf numFmtId="0" fontId="11" fillId="35" borderId="10" xfId="55" applyNumberFormat="1" applyFont="1" applyFill="1" applyBorder="1" applyAlignment="1" applyProtection="1">
      <alignment horizontal="left" vertical="center" wrapText="1" indent="1"/>
      <protection hidden="1"/>
    </xf>
    <xf numFmtId="0" fontId="11" fillId="35" borderId="10" xfId="62" applyFont="1" applyFill="1" applyBorder="1" applyAlignment="1">
      <alignment horizontal="left" vertical="center" indent="1"/>
      <protection/>
    </xf>
    <xf numFmtId="0" fontId="11" fillId="0" borderId="10" xfId="62" applyFont="1" applyBorder="1" applyAlignment="1">
      <alignment horizontal="left" vertical="center" wrapText="1" indent="2"/>
      <protection/>
    </xf>
    <xf numFmtId="0" fontId="2" fillId="0" borderId="10" xfId="62" applyFont="1" applyBorder="1" applyAlignment="1">
      <alignment horizontal="left" vertical="center" wrapText="1" indent="3"/>
      <protection/>
    </xf>
    <xf numFmtId="0" fontId="11" fillId="34" borderId="10" xfId="61" applyFont="1" applyFill="1" applyBorder="1" applyAlignment="1">
      <alignment vertical="center" wrapText="1"/>
      <protection/>
    </xf>
    <xf numFmtId="3" fontId="11" fillId="34" borderId="10" xfId="57" applyNumberFormat="1" applyFont="1" applyFill="1" applyBorder="1" applyAlignment="1">
      <alignment horizontal="right" vertical="center"/>
      <protection/>
    </xf>
    <xf numFmtId="0" fontId="11" fillId="35" borderId="10" xfId="60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0" applyNumberFormat="1" applyFont="1" applyFill="1" applyBorder="1" applyAlignment="1">
      <alignment horizontal="left" wrapText="1" indent="2"/>
    </xf>
    <xf numFmtId="49" fontId="9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wrapText="1" indent="3"/>
    </xf>
    <xf numFmtId="49" fontId="4" fillId="36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 indent="2"/>
    </xf>
    <xf numFmtId="0" fontId="11" fillId="35" borderId="10" xfId="0" applyFont="1" applyFill="1" applyBorder="1" applyAlignment="1">
      <alignment horizontal="left" vertical="center" wrapText="1" indent="1"/>
    </xf>
    <xf numFmtId="0" fontId="11" fillId="36" borderId="10" xfId="0" applyFont="1" applyFill="1" applyBorder="1" applyAlignment="1">
      <alignment horizontal="left" indent="2"/>
    </xf>
    <xf numFmtId="0" fontId="11" fillId="35" borderId="10" xfId="62" applyFont="1" applyFill="1" applyBorder="1" applyAlignment="1">
      <alignment horizontal="left" vertical="center" wrapText="1" indent="1"/>
      <protection/>
    </xf>
    <xf numFmtId="0" fontId="8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11" fillId="38" borderId="10" xfId="0" applyFont="1" applyFill="1" applyBorder="1" applyAlignment="1">
      <alignment horizontal="left" vertical="center" wrapText="1" indent="2"/>
    </xf>
    <xf numFmtId="0" fontId="11" fillId="36" borderId="10" xfId="0" applyFont="1" applyFill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left" vertical="center" wrapText="1" indent="2"/>
    </xf>
    <xf numFmtId="49" fontId="11" fillId="35" borderId="10" xfId="0" applyNumberFormat="1" applyFont="1" applyFill="1" applyBorder="1" applyAlignment="1">
      <alignment horizontal="left" vertical="center" wrapText="1" indent="1"/>
    </xf>
    <xf numFmtId="0" fontId="8" fillId="39" borderId="10" xfId="0" applyFont="1" applyFill="1" applyBorder="1" applyAlignment="1">
      <alignment horizontal="left" vertical="center" wrapText="1"/>
    </xf>
    <xf numFmtId="3" fontId="11" fillId="36" borderId="10" xfId="57" applyNumberFormat="1" applyFont="1" applyFill="1" applyBorder="1" applyAlignment="1">
      <alignment horizontal="right" vertical="center"/>
      <protection/>
    </xf>
    <xf numFmtId="3" fontId="2" fillId="36" borderId="10" xfId="57" applyNumberFormat="1" applyFont="1" applyFill="1" applyBorder="1" applyAlignment="1">
      <alignment horizontal="right" vertical="center"/>
      <protection/>
    </xf>
    <xf numFmtId="0" fontId="13" fillId="37" borderId="10" xfId="57" applyNumberFormat="1" applyFont="1" applyFill="1" applyBorder="1" applyAlignment="1" applyProtection="1">
      <alignment vertical="center"/>
      <protection hidden="1"/>
    </xf>
    <xf numFmtId="0" fontId="13" fillId="37" borderId="10" xfId="57" applyNumberFormat="1" applyFont="1" applyFill="1" applyBorder="1" applyAlignment="1" applyProtection="1">
      <alignment horizontal="center" vertical="center"/>
      <protection hidden="1"/>
    </xf>
    <xf numFmtId="49" fontId="13" fillId="37" borderId="12" xfId="0" applyNumberFormat="1" applyFont="1" applyFill="1" applyBorder="1" applyAlignment="1">
      <alignment vertical="center" wrapText="1"/>
    </xf>
    <xf numFmtId="49" fontId="11" fillId="37" borderId="13" xfId="0" applyNumberFormat="1" applyFont="1" applyFill="1" applyBorder="1" applyAlignment="1">
      <alignment horizontal="center" vertical="center"/>
    </xf>
    <xf numFmtId="198" fontId="11" fillId="37" borderId="13" xfId="71" applyNumberFormat="1" applyFont="1" applyFill="1" applyBorder="1" applyAlignment="1">
      <alignment horizontal="right" vertical="center" indent="1"/>
    </xf>
    <xf numFmtId="198" fontId="2" fillId="37" borderId="14" xfId="71" applyNumberFormat="1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left" vertical="center" wrapText="1"/>
    </xf>
    <xf numFmtId="198" fontId="11" fillId="35" borderId="10" xfId="0" applyNumberFormat="1" applyFont="1" applyFill="1" applyBorder="1" applyAlignment="1">
      <alignment horizontal="right" vertical="center" indent="1"/>
    </xf>
    <xf numFmtId="198" fontId="11" fillId="35" borderId="16" xfId="71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 shrinkToFit="1"/>
    </xf>
    <xf numFmtId="198" fontId="2" fillId="36" borderId="16" xfId="71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inden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98" fontId="11" fillId="0" borderId="10" xfId="0" applyNumberFormat="1" applyFont="1" applyFill="1" applyBorder="1" applyAlignment="1">
      <alignment horizontal="right" vertical="center" indent="1"/>
    </xf>
    <xf numFmtId="198" fontId="11" fillId="36" borderId="16" xfId="71" applyNumberFormat="1" applyFont="1" applyFill="1" applyBorder="1" applyAlignment="1">
      <alignment horizontal="center" vertical="center"/>
    </xf>
    <xf numFmtId="49" fontId="13" fillId="37" borderId="17" xfId="0" applyNumberFormat="1" applyFont="1" applyFill="1" applyBorder="1" applyAlignment="1">
      <alignment horizontal="left" vertical="center" wrapText="1"/>
    </xf>
    <xf numFmtId="49" fontId="11" fillId="37" borderId="18" xfId="0" applyNumberFormat="1" applyFont="1" applyFill="1" applyBorder="1" applyAlignment="1">
      <alignment horizontal="center" vertical="center"/>
    </xf>
    <xf numFmtId="198" fontId="11" fillId="37" borderId="18" xfId="0" applyNumberFormat="1" applyFont="1" applyFill="1" applyBorder="1" applyAlignment="1">
      <alignment horizontal="right" vertical="center" indent="1"/>
    </xf>
    <xf numFmtId="198" fontId="11" fillId="37" borderId="19" xfId="71" applyNumberFormat="1" applyFont="1" applyFill="1" applyBorder="1" applyAlignment="1">
      <alignment horizontal="center" vertical="center"/>
    </xf>
    <xf numFmtId="49" fontId="13" fillId="37" borderId="12" xfId="0" applyNumberFormat="1" applyFont="1" applyFill="1" applyBorder="1" applyAlignment="1">
      <alignment horizontal="left" vertical="center" wrapText="1"/>
    </xf>
    <xf numFmtId="49" fontId="2" fillId="37" borderId="13" xfId="0" applyNumberFormat="1" applyFont="1" applyFill="1" applyBorder="1" applyAlignment="1">
      <alignment horizontal="center"/>
    </xf>
    <xf numFmtId="198" fontId="11" fillId="37" borderId="13" xfId="0" applyNumberFormat="1" applyFont="1" applyFill="1" applyBorder="1" applyAlignment="1">
      <alignment horizontal="right" vertical="center" indent="1"/>
    </xf>
    <xf numFmtId="198" fontId="11" fillId="37" borderId="14" xfId="71" applyNumberFormat="1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left" vertical="center" wrapText="1"/>
    </xf>
    <xf numFmtId="0" fontId="9" fillId="35" borderId="1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indent="1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8" fontId="2" fillId="0" borderId="10" xfId="0" applyNumberFormat="1" applyFont="1" applyFill="1" applyBorder="1" applyAlignment="1">
      <alignment horizontal="right" vertical="center" wrapText="1" indent="1"/>
    </xf>
    <xf numFmtId="0" fontId="2" fillId="0" borderId="20" xfId="0" applyNumberFormat="1" applyFont="1" applyFill="1" applyBorder="1" applyAlignment="1">
      <alignment horizontal="left" vertical="center" wrapText="1"/>
    </xf>
    <xf numFmtId="198" fontId="11" fillId="0" borderId="10" xfId="0" applyNumberFormat="1" applyFont="1" applyFill="1" applyBorder="1" applyAlignment="1">
      <alignment horizontal="right" vertical="center" wrapText="1" indent="1"/>
    </xf>
    <xf numFmtId="202" fontId="11" fillId="35" borderId="10" xfId="71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 indent="3"/>
      <protection/>
    </xf>
    <xf numFmtId="49" fontId="11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 indent="2"/>
    </xf>
    <xf numFmtId="49" fontId="2" fillId="0" borderId="10" xfId="0" applyNumberFormat="1" applyFont="1" applyBorder="1" applyAlignment="1">
      <alignment horizontal="center"/>
    </xf>
    <xf numFmtId="3" fontId="2" fillId="0" borderId="10" xfId="56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vertical="center" wrapText="1"/>
    </xf>
    <xf numFmtId="0" fontId="9" fillId="0" borderId="10" xfId="61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7" applyNumberFormat="1" applyFont="1" applyFill="1" applyBorder="1" applyAlignment="1" applyProtection="1">
      <alignment horizontal="center" vertical="center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3" xfId="60"/>
    <cellStyle name="Обычный_Анализ на 01.04.06" xfId="61"/>
    <cellStyle name="Обычный_Новая Игирма" xfId="62"/>
    <cellStyle name="Обычный_ПРОГНОЗ ДОХОДОВ на 2007 год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PageLayoutView="0" workbookViewId="0" topLeftCell="C1">
      <selection activeCell="C5" sqref="C5:C6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1.00390625" style="2" customWidth="1"/>
    <col min="5" max="5" width="11.8515625" style="2" customWidth="1"/>
    <col min="6" max="6" width="11.140625" style="2" customWidth="1"/>
    <col min="7" max="7" width="10.00390625" style="2" customWidth="1"/>
    <col min="8" max="16384" width="9.140625" style="2" customWidth="1"/>
  </cols>
  <sheetData>
    <row r="1" spans="1:7" ht="13.5" customHeight="1">
      <c r="A1" s="1"/>
      <c r="B1" s="3"/>
      <c r="C1" s="4"/>
      <c r="D1" s="4"/>
      <c r="E1" s="1"/>
      <c r="F1" s="1"/>
      <c r="G1" s="1"/>
    </row>
    <row r="2" spans="2:19" ht="20.25">
      <c r="B2" s="5"/>
      <c r="C2" s="167" t="s">
        <v>327</v>
      </c>
      <c r="D2" s="167"/>
      <c r="E2" s="167"/>
      <c r="F2" s="167"/>
      <c r="G2" s="16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0.5" customHeight="1">
      <c r="A3" s="1"/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7" ht="14.25" customHeight="1">
      <c r="A4" s="1"/>
      <c r="B4" s="3"/>
      <c r="C4" s="8"/>
      <c r="D4" s="8"/>
      <c r="F4" s="9"/>
      <c r="G4" s="69" t="s">
        <v>0</v>
      </c>
    </row>
    <row r="5" spans="1:7" s="12" customFormat="1" ht="13.5" customHeight="1">
      <c r="A5" s="168" t="s">
        <v>1</v>
      </c>
      <c r="B5" s="169"/>
      <c r="C5" s="168" t="s">
        <v>2</v>
      </c>
      <c r="D5" s="168" t="s">
        <v>3</v>
      </c>
      <c r="E5" s="166" t="s">
        <v>117</v>
      </c>
      <c r="F5" s="166" t="s">
        <v>118</v>
      </c>
      <c r="G5" s="166" t="s">
        <v>99</v>
      </c>
    </row>
    <row r="6" spans="1:7" s="12" customFormat="1" ht="45" customHeight="1">
      <c r="A6" s="13" t="s">
        <v>4</v>
      </c>
      <c r="B6" s="11" t="s">
        <v>5</v>
      </c>
      <c r="C6" s="168"/>
      <c r="D6" s="168"/>
      <c r="E6" s="166"/>
      <c r="F6" s="166"/>
      <c r="G6" s="166"/>
    </row>
    <row r="7" spans="1:7" s="15" customFormat="1" ht="17.25" customHeight="1">
      <c r="A7" s="14" t="s">
        <v>6</v>
      </c>
      <c r="C7" s="82" t="s">
        <v>7</v>
      </c>
      <c r="D7" s="49" t="s">
        <v>8</v>
      </c>
      <c r="E7" s="77">
        <f>E8+E20+E30+E18+E26+E40+E37+E12</f>
        <v>1390</v>
      </c>
      <c r="F7" s="77">
        <f>F8+F20+F30+F18+F26+F40+F37+F12</f>
        <v>1487</v>
      </c>
      <c r="G7" s="83">
        <f>F7/E7*100</f>
        <v>106.97841726618704</v>
      </c>
    </row>
    <row r="8" spans="1:7" s="15" customFormat="1" ht="17.25" customHeight="1">
      <c r="A8" s="16" t="s">
        <v>6</v>
      </c>
      <c r="C8" s="84" t="s">
        <v>9</v>
      </c>
      <c r="D8" s="17" t="s">
        <v>10</v>
      </c>
      <c r="E8" s="58">
        <f>E9</f>
        <v>868</v>
      </c>
      <c r="F8" s="58">
        <f>F9</f>
        <v>868</v>
      </c>
      <c r="G8" s="85">
        <f>F8/E8*100</f>
        <v>100</v>
      </c>
    </row>
    <row r="9" spans="1:7" ht="14.25" customHeight="1">
      <c r="A9" s="18" t="s">
        <v>6</v>
      </c>
      <c r="C9" s="86" t="s">
        <v>11</v>
      </c>
      <c r="D9" s="10" t="s">
        <v>12</v>
      </c>
      <c r="E9" s="59">
        <f>E10+E11</f>
        <v>868</v>
      </c>
      <c r="F9" s="59">
        <f>F10+F11</f>
        <v>868</v>
      </c>
      <c r="G9" s="87">
        <f>F9/E9*100</f>
        <v>100</v>
      </c>
    </row>
    <row r="10" spans="1:7" ht="38.25">
      <c r="A10" s="19" t="s">
        <v>13</v>
      </c>
      <c r="C10" s="88" t="s">
        <v>96</v>
      </c>
      <c r="D10" s="20" t="s">
        <v>14</v>
      </c>
      <c r="E10" s="60">
        <v>868</v>
      </c>
      <c r="F10" s="60">
        <v>868</v>
      </c>
      <c r="G10" s="89">
        <f>F10/E10*100</f>
        <v>100</v>
      </c>
    </row>
    <row r="11" spans="1:7" ht="25.5" hidden="1">
      <c r="A11" s="21" t="s">
        <v>13</v>
      </c>
      <c r="C11" s="90" t="s">
        <v>15</v>
      </c>
      <c r="D11" s="20" t="s">
        <v>16</v>
      </c>
      <c r="E11" s="60"/>
      <c r="F11" s="60"/>
      <c r="G11" s="89"/>
    </row>
    <row r="12" spans="1:7" ht="25.5">
      <c r="A12" s="22" t="s">
        <v>6</v>
      </c>
      <c r="C12" s="91" t="s">
        <v>17</v>
      </c>
      <c r="D12" s="23" t="s">
        <v>18</v>
      </c>
      <c r="E12" s="58">
        <f>E13</f>
        <v>295</v>
      </c>
      <c r="F12" s="58">
        <f>F13</f>
        <v>390</v>
      </c>
      <c r="G12" s="85">
        <f aca="true" t="shared" si="0" ref="G12:G28">F12/E12*100</f>
        <v>132.20338983050848</v>
      </c>
    </row>
    <row r="13" spans="1:7" s="25" customFormat="1" ht="24">
      <c r="A13" s="24" t="s">
        <v>6</v>
      </c>
      <c r="C13" s="92" t="s">
        <v>19</v>
      </c>
      <c r="D13" s="26" t="s">
        <v>20</v>
      </c>
      <c r="E13" s="66">
        <f>E14+E15+E16+E17</f>
        <v>295</v>
      </c>
      <c r="F13" s="66">
        <f>F14+F15+F16+F17</f>
        <v>390</v>
      </c>
      <c r="G13" s="87">
        <f t="shared" si="0"/>
        <v>132.20338983050848</v>
      </c>
    </row>
    <row r="14" spans="1:7" ht="38.25">
      <c r="A14" s="21" t="s">
        <v>13</v>
      </c>
      <c r="C14" s="88" t="s">
        <v>21</v>
      </c>
      <c r="D14" s="27" t="s">
        <v>22</v>
      </c>
      <c r="E14" s="60">
        <v>113</v>
      </c>
      <c r="F14" s="60">
        <v>138</v>
      </c>
      <c r="G14" s="89">
        <f t="shared" si="0"/>
        <v>122.12389380530972</v>
      </c>
    </row>
    <row r="15" spans="1:7" ht="51">
      <c r="A15" s="21" t="s">
        <v>13</v>
      </c>
      <c r="C15" s="88" t="s">
        <v>97</v>
      </c>
      <c r="D15" s="27" t="s">
        <v>23</v>
      </c>
      <c r="E15" s="60">
        <v>3</v>
      </c>
      <c r="F15" s="60">
        <v>3</v>
      </c>
      <c r="G15" s="89">
        <f t="shared" si="0"/>
        <v>100</v>
      </c>
    </row>
    <row r="16" spans="1:7" ht="38.25">
      <c r="A16" s="21" t="s">
        <v>13</v>
      </c>
      <c r="C16" s="88" t="s">
        <v>24</v>
      </c>
      <c r="D16" s="27" t="s">
        <v>25</v>
      </c>
      <c r="E16" s="60">
        <v>168</v>
      </c>
      <c r="F16" s="60">
        <v>273</v>
      </c>
      <c r="G16" s="89">
        <f t="shared" si="0"/>
        <v>162.5</v>
      </c>
    </row>
    <row r="17" spans="1:7" ht="38.25">
      <c r="A17" s="21" t="s">
        <v>13</v>
      </c>
      <c r="C17" s="88" t="s">
        <v>26</v>
      </c>
      <c r="D17" s="27" t="s">
        <v>27</v>
      </c>
      <c r="E17" s="60">
        <v>11</v>
      </c>
      <c r="F17" s="60">
        <v>-24</v>
      </c>
      <c r="G17" s="89">
        <f t="shared" si="0"/>
        <v>-218.18181818181816</v>
      </c>
    </row>
    <row r="18" spans="1:7" ht="13.5" customHeight="1">
      <c r="A18" s="16" t="s">
        <v>6</v>
      </c>
      <c r="C18" s="93" t="s">
        <v>28</v>
      </c>
      <c r="D18" s="28" t="s">
        <v>29</v>
      </c>
      <c r="E18" s="63">
        <f>E19</f>
        <v>1</v>
      </c>
      <c r="F18" s="63">
        <f>F19</f>
        <v>1</v>
      </c>
      <c r="G18" s="85">
        <f t="shared" si="0"/>
        <v>100</v>
      </c>
    </row>
    <row r="19" spans="1:7" ht="13.5" customHeight="1">
      <c r="A19" s="29" t="s">
        <v>13</v>
      </c>
      <c r="C19" s="90" t="s">
        <v>30</v>
      </c>
      <c r="D19" s="30" t="s">
        <v>31</v>
      </c>
      <c r="E19" s="60">
        <v>1</v>
      </c>
      <c r="F19" s="60">
        <v>1</v>
      </c>
      <c r="G19" s="89">
        <f t="shared" si="0"/>
        <v>100</v>
      </c>
    </row>
    <row r="20" spans="1:7" s="15" customFormat="1" ht="14.25" customHeight="1">
      <c r="A20" s="16" t="s">
        <v>6</v>
      </c>
      <c r="C20" s="84" t="s">
        <v>32</v>
      </c>
      <c r="D20" s="31" t="s">
        <v>33</v>
      </c>
      <c r="E20" s="58">
        <f>E21+E23</f>
        <v>153</v>
      </c>
      <c r="F20" s="58">
        <f>F21+F23</f>
        <v>155</v>
      </c>
      <c r="G20" s="85">
        <f t="shared" si="0"/>
        <v>101.30718954248366</v>
      </c>
    </row>
    <row r="21" spans="1:7" ht="12" customHeight="1">
      <c r="A21" s="18" t="s">
        <v>6</v>
      </c>
      <c r="C21" s="86" t="s">
        <v>34</v>
      </c>
      <c r="D21" s="10" t="s">
        <v>35</v>
      </c>
      <c r="E21" s="59">
        <f>E22</f>
        <v>93</v>
      </c>
      <c r="F21" s="59">
        <f>F22</f>
        <v>89</v>
      </c>
      <c r="G21" s="87">
        <f t="shared" si="0"/>
        <v>95.6989247311828</v>
      </c>
    </row>
    <row r="22" spans="1:7" ht="25.5">
      <c r="A22" s="18" t="s">
        <v>13</v>
      </c>
      <c r="C22" s="88" t="s">
        <v>304</v>
      </c>
      <c r="D22" s="32" t="s">
        <v>36</v>
      </c>
      <c r="E22" s="60">
        <v>93</v>
      </c>
      <c r="F22" s="60">
        <v>89</v>
      </c>
      <c r="G22" s="89">
        <f t="shared" si="0"/>
        <v>95.6989247311828</v>
      </c>
    </row>
    <row r="23" spans="1:7" ht="12" customHeight="1">
      <c r="A23" s="18" t="s">
        <v>6</v>
      </c>
      <c r="C23" s="86" t="s">
        <v>37</v>
      </c>
      <c r="D23" s="10" t="s">
        <v>38</v>
      </c>
      <c r="E23" s="59">
        <f>E24+E25</f>
        <v>60</v>
      </c>
      <c r="F23" s="59">
        <f>F24+F25</f>
        <v>66</v>
      </c>
      <c r="G23" s="87">
        <f t="shared" si="0"/>
        <v>110.00000000000001</v>
      </c>
    </row>
    <row r="24" spans="1:7" ht="25.5">
      <c r="A24" s="18" t="s">
        <v>13</v>
      </c>
      <c r="C24" s="156" t="s">
        <v>305</v>
      </c>
      <c r="D24" s="32" t="s">
        <v>39</v>
      </c>
      <c r="E24" s="60">
        <v>45</v>
      </c>
      <c r="F24" s="60">
        <v>54</v>
      </c>
      <c r="G24" s="89">
        <f t="shared" si="0"/>
        <v>120</v>
      </c>
    </row>
    <row r="25" spans="1:7" ht="25.5">
      <c r="A25" s="18" t="s">
        <v>13</v>
      </c>
      <c r="C25" s="156" t="s">
        <v>306</v>
      </c>
      <c r="D25" s="33" t="s">
        <v>40</v>
      </c>
      <c r="E25" s="60">
        <v>15</v>
      </c>
      <c r="F25" s="60">
        <v>12</v>
      </c>
      <c r="G25" s="89">
        <f t="shared" si="0"/>
        <v>80</v>
      </c>
    </row>
    <row r="26" spans="1:7" ht="13.5">
      <c r="A26" s="16" t="s">
        <v>6</v>
      </c>
      <c r="C26" s="94" t="s">
        <v>41</v>
      </c>
      <c r="D26" s="34" t="s">
        <v>42</v>
      </c>
      <c r="E26" s="63">
        <f>E27</f>
        <v>25</v>
      </c>
      <c r="F26" s="63">
        <f>F27</f>
        <v>25</v>
      </c>
      <c r="G26" s="85">
        <f t="shared" si="0"/>
        <v>100</v>
      </c>
    </row>
    <row r="27" spans="1:7" ht="25.5">
      <c r="A27" s="18" t="s">
        <v>6</v>
      </c>
      <c r="C27" s="95" t="s">
        <v>43</v>
      </c>
      <c r="D27" s="35" t="s">
        <v>44</v>
      </c>
      <c r="E27" s="64">
        <f>E28</f>
        <v>25</v>
      </c>
      <c r="F27" s="64">
        <f>F28</f>
        <v>25</v>
      </c>
      <c r="G27" s="87">
        <f t="shared" si="0"/>
        <v>100</v>
      </c>
    </row>
    <row r="28" spans="1:7" ht="38.25">
      <c r="A28" s="18" t="s">
        <v>45</v>
      </c>
      <c r="C28" s="96" t="s">
        <v>46</v>
      </c>
      <c r="D28" s="36" t="s">
        <v>47</v>
      </c>
      <c r="E28" s="60">
        <v>25</v>
      </c>
      <c r="F28" s="60">
        <v>25</v>
      </c>
      <c r="G28" s="89">
        <f t="shared" si="0"/>
        <v>100</v>
      </c>
    </row>
    <row r="29" spans="1:7" ht="25.5" hidden="1">
      <c r="A29" s="37" t="s">
        <v>6</v>
      </c>
      <c r="C29" s="97" t="s">
        <v>48</v>
      </c>
      <c r="D29" s="38" t="s">
        <v>49</v>
      </c>
      <c r="E29" s="62"/>
      <c r="F29" s="62"/>
      <c r="G29" s="98"/>
    </row>
    <row r="30" spans="1:7" s="12" customFormat="1" ht="27" customHeight="1">
      <c r="A30" s="16" t="s">
        <v>6</v>
      </c>
      <c r="C30" s="99" t="s">
        <v>50</v>
      </c>
      <c r="D30" s="39" t="s">
        <v>51</v>
      </c>
      <c r="E30" s="58">
        <f>E31+E35+E33</f>
        <v>13</v>
      </c>
      <c r="F30" s="58">
        <f>F31+F35+F33</f>
        <v>13</v>
      </c>
      <c r="G30" s="85">
        <f aca="true" t="shared" si="1" ref="G30:G42">F30/E30*100</f>
        <v>100</v>
      </c>
    </row>
    <row r="31" spans="1:7" ht="51">
      <c r="A31" s="29" t="s">
        <v>6</v>
      </c>
      <c r="C31" s="112" t="s">
        <v>307</v>
      </c>
      <c r="D31" s="157" t="s">
        <v>98</v>
      </c>
      <c r="E31" s="59">
        <f>E32</f>
        <v>6</v>
      </c>
      <c r="F31" s="59">
        <f>F32</f>
        <v>6</v>
      </c>
      <c r="G31" s="87">
        <f t="shared" si="1"/>
        <v>100</v>
      </c>
    </row>
    <row r="32" spans="1:7" ht="30.75" customHeight="1">
      <c r="A32" s="18" t="s">
        <v>52</v>
      </c>
      <c r="C32" s="158" t="s">
        <v>115</v>
      </c>
      <c r="D32" s="159" t="s">
        <v>308</v>
      </c>
      <c r="E32" s="60">
        <v>6</v>
      </c>
      <c r="F32" s="60">
        <v>6</v>
      </c>
      <c r="G32" s="89">
        <f t="shared" si="1"/>
        <v>100</v>
      </c>
    </row>
    <row r="33" spans="1:7" s="25" customFormat="1" ht="38.25" hidden="1">
      <c r="A33" s="72"/>
      <c r="C33" s="100" t="s">
        <v>114</v>
      </c>
      <c r="D33" s="101" t="s">
        <v>98</v>
      </c>
      <c r="E33" s="66">
        <f>E34</f>
        <v>0</v>
      </c>
      <c r="F33" s="66">
        <f>F34</f>
        <v>0</v>
      </c>
      <c r="G33" s="87" t="e">
        <f t="shared" si="1"/>
        <v>#DIV/0!</v>
      </c>
    </row>
    <row r="34" spans="1:7" s="25" customFormat="1" ht="25.5" hidden="1">
      <c r="A34" s="72"/>
      <c r="C34" s="102" t="s">
        <v>115</v>
      </c>
      <c r="D34" s="103" t="s">
        <v>116</v>
      </c>
      <c r="E34" s="67"/>
      <c r="F34" s="67"/>
      <c r="G34" s="89" t="e">
        <f t="shared" si="1"/>
        <v>#DIV/0!</v>
      </c>
    </row>
    <row r="35" spans="1:7" ht="38.25">
      <c r="A35" s="40" t="s">
        <v>6</v>
      </c>
      <c r="C35" s="104" t="s">
        <v>53</v>
      </c>
      <c r="D35" s="41" t="s">
        <v>54</v>
      </c>
      <c r="E35" s="59">
        <f>E36</f>
        <v>7</v>
      </c>
      <c r="F35" s="59">
        <f>F36</f>
        <v>7</v>
      </c>
      <c r="G35" s="87">
        <f t="shared" si="1"/>
        <v>100</v>
      </c>
    </row>
    <row r="36" spans="1:7" ht="38.25">
      <c r="A36" s="40" t="s">
        <v>45</v>
      </c>
      <c r="C36" s="160" t="s">
        <v>309</v>
      </c>
      <c r="D36" s="20" t="s">
        <v>55</v>
      </c>
      <c r="E36" s="60">
        <v>7</v>
      </c>
      <c r="F36" s="60">
        <v>7</v>
      </c>
      <c r="G36" s="89">
        <f t="shared" si="1"/>
        <v>100</v>
      </c>
    </row>
    <row r="37" spans="1:7" ht="25.5">
      <c r="A37" s="42" t="s">
        <v>6</v>
      </c>
      <c r="C37" s="105" t="s">
        <v>56</v>
      </c>
      <c r="D37" s="43" t="s">
        <v>57</v>
      </c>
      <c r="E37" s="58">
        <f>E38</f>
        <v>35</v>
      </c>
      <c r="F37" s="58">
        <f>F38</f>
        <v>35</v>
      </c>
      <c r="G37" s="85">
        <f t="shared" si="1"/>
        <v>100</v>
      </c>
    </row>
    <row r="38" spans="1:7" ht="13.5">
      <c r="A38" s="44" t="s">
        <v>6</v>
      </c>
      <c r="C38" s="106" t="s">
        <v>58</v>
      </c>
      <c r="D38" s="45" t="s">
        <v>59</v>
      </c>
      <c r="E38" s="66">
        <f>E39</f>
        <v>35</v>
      </c>
      <c r="F38" s="66">
        <f>F39</f>
        <v>35</v>
      </c>
      <c r="G38" s="87">
        <f t="shared" si="1"/>
        <v>100</v>
      </c>
    </row>
    <row r="39" spans="1:7" ht="25.5">
      <c r="A39" s="44" t="s">
        <v>45</v>
      </c>
      <c r="C39" s="88" t="s">
        <v>310</v>
      </c>
      <c r="D39" s="20" t="s">
        <v>60</v>
      </c>
      <c r="E39" s="60">
        <v>35</v>
      </c>
      <c r="F39" s="60">
        <v>35</v>
      </c>
      <c r="G39" s="89">
        <f t="shared" si="1"/>
        <v>100</v>
      </c>
    </row>
    <row r="40" spans="1:7" ht="13.5" hidden="1">
      <c r="A40" s="46" t="s">
        <v>6</v>
      </c>
      <c r="C40" s="107" t="s">
        <v>61</v>
      </c>
      <c r="D40" s="34" t="s">
        <v>62</v>
      </c>
      <c r="E40" s="70">
        <f>E41</f>
        <v>0</v>
      </c>
      <c r="F40" s="70">
        <f>F41</f>
        <v>0</v>
      </c>
      <c r="G40" s="85" t="e">
        <f t="shared" si="1"/>
        <v>#DIV/0!</v>
      </c>
    </row>
    <row r="41" spans="1:7" ht="25.5" hidden="1">
      <c r="A41" s="47" t="s">
        <v>6</v>
      </c>
      <c r="C41" s="95" t="s">
        <v>63</v>
      </c>
      <c r="D41" s="35" t="s">
        <v>64</v>
      </c>
      <c r="E41" s="71">
        <f>E42</f>
        <v>0</v>
      </c>
      <c r="F41" s="71">
        <f>F42</f>
        <v>0</v>
      </c>
      <c r="G41" s="87" t="e">
        <f t="shared" si="1"/>
        <v>#DIV/0!</v>
      </c>
    </row>
    <row r="42" spans="1:7" ht="25.5" hidden="1">
      <c r="A42" s="47" t="s">
        <v>52</v>
      </c>
      <c r="C42" s="88" t="s">
        <v>65</v>
      </c>
      <c r="D42" s="48" t="s">
        <v>66</v>
      </c>
      <c r="E42" s="65"/>
      <c r="F42" s="65"/>
      <c r="G42" s="89" t="e">
        <f t="shared" si="1"/>
        <v>#DIV/0!</v>
      </c>
    </row>
    <row r="43" spans="1:7" ht="25.5">
      <c r="A43" s="14" t="s">
        <v>6</v>
      </c>
      <c r="C43" s="82" t="s">
        <v>67</v>
      </c>
      <c r="D43" s="49" t="s">
        <v>68</v>
      </c>
      <c r="E43" s="68">
        <f>E44+E66</f>
        <v>18812.5</v>
      </c>
      <c r="F43" s="68">
        <f>F44+F66</f>
        <v>18740.8</v>
      </c>
      <c r="G43" s="83">
        <f aca="true" t="shared" si="2" ref="G43:G63">F43/E43*100</f>
        <v>99.61887043189368</v>
      </c>
    </row>
    <row r="44" spans="1:7" ht="28.5">
      <c r="A44" s="18" t="s">
        <v>6</v>
      </c>
      <c r="C44" s="108" t="s">
        <v>69</v>
      </c>
      <c r="D44" s="17" t="s">
        <v>70</v>
      </c>
      <c r="E44" s="57">
        <f>SUM(E45,E50,E53)+E58+E61+E64</f>
        <v>17767.5</v>
      </c>
      <c r="F44" s="57">
        <f>SUM(F45,F50,F53)+F58+F61+F64</f>
        <v>17695.8</v>
      </c>
      <c r="G44" s="85">
        <f t="shared" si="2"/>
        <v>99.59645420008442</v>
      </c>
    </row>
    <row r="45" spans="1:7" ht="25.5">
      <c r="A45" s="50" t="s">
        <v>6</v>
      </c>
      <c r="C45" s="84" t="s">
        <v>71</v>
      </c>
      <c r="D45" s="17" t="s">
        <v>72</v>
      </c>
      <c r="E45" s="58">
        <f>SUM(E46)+E48</f>
        <v>5887.1</v>
      </c>
      <c r="F45" s="58">
        <f>SUM(F46)+F48</f>
        <v>5887.1</v>
      </c>
      <c r="G45" s="85">
        <f t="shared" si="2"/>
        <v>100</v>
      </c>
    </row>
    <row r="46" spans="1:7" ht="15.75" customHeight="1">
      <c r="A46" s="18" t="s">
        <v>6</v>
      </c>
      <c r="C46" s="86" t="s">
        <v>73</v>
      </c>
      <c r="D46" s="51" t="s">
        <v>74</v>
      </c>
      <c r="E46" s="59">
        <f>E47</f>
        <v>5887.1</v>
      </c>
      <c r="F46" s="59">
        <f>F47</f>
        <v>5887.1</v>
      </c>
      <c r="G46" s="87">
        <f t="shared" si="2"/>
        <v>100</v>
      </c>
    </row>
    <row r="47" spans="1:7" ht="15.75" customHeight="1">
      <c r="A47" s="18" t="s">
        <v>45</v>
      </c>
      <c r="C47" s="109" t="s">
        <v>311</v>
      </c>
      <c r="D47" s="20" t="s">
        <v>75</v>
      </c>
      <c r="E47" s="60">
        <v>5887.1</v>
      </c>
      <c r="F47" s="60">
        <v>5887.1</v>
      </c>
      <c r="G47" s="89">
        <f t="shared" si="2"/>
        <v>100</v>
      </c>
    </row>
    <row r="48" spans="1:7" ht="13.5" hidden="1">
      <c r="A48" s="18"/>
      <c r="C48" s="110" t="s">
        <v>110</v>
      </c>
      <c r="D48" s="78" t="s">
        <v>111</v>
      </c>
      <c r="E48" s="59">
        <f>E49</f>
        <v>0</v>
      </c>
      <c r="F48" s="59">
        <f>F49</f>
        <v>0</v>
      </c>
      <c r="G48" s="87" t="e">
        <f t="shared" si="2"/>
        <v>#DIV/0!</v>
      </c>
    </row>
    <row r="49" spans="1:7" ht="13.5" hidden="1">
      <c r="A49" s="18"/>
      <c r="C49" s="80" t="s">
        <v>112</v>
      </c>
      <c r="D49" s="79" t="s">
        <v>113</v>
      </c>
      <c r="E49" s="60"/>
      <c r="F49" s="60"/>
      <c r="G49" s="89" t="e">
        <f t="shared" si="2"/>
        <v>#DIV/0!</v>
      </c>
    </row>
    <row r="50" spans="1:7" ht="17.25" customHeight="1">
      <c r="A50" s="50" t="s">
        <v>6</v>
      </c>
      <c r="C50" s="105" t="s">
        <v>76</v>
      </c>
      <c r="D50" s="52" t="s">
        <v>77</v>
      </c>
      <c r="E50" s="58">
        <f>SUM(E51)</f>
        <v>11542.6</v>
      </c>
      <c r="F50" s="58">
        <f>SUM(F51)</f>
        <v>11470.9</v>
      </c>
      <c r="G50" s="85">
        <f t="shared" si="2"/>
        <v>99.37882279555733</v>
      </c>
    </row>
    <row r="51" spans="1:7" ht="13.5">
      <c r="A51" s="18" t="s">
        <v>6</v>
      </c>
      <c r="C51" s="111" t="s">
        <v>78</v>
      </c>
      <c r="D51" s="45" t="s">
        <v>79</v>
      </c>
      <c r="E51" s="66">
        <f>SUM(E52)</f>
        <v>11542.6</v>
      </c>
      <c r="F51" s="66">
        <f>SUM(F52)</f>
        <v>11470.9</v>
      </c>
      <c r="G51" s="87">
        <f t="shared" si="2"/>
        <v>99.37882279555733</v>
      </c>
    </row>
    <row r="52" spans="1:7" ht="13.5">
      <c r="A52" s="18" t="s">
        <v>45</v>
      </c>
      <c r="C52" s="109" t="s">
        <v>312</v>
      </c>
      <c r="D52" s="20" t="s">
        <v>80</v>
      </c>
      <c r="E52" s="60">
        <v>11542.6</v>
      </c>
      <c r="F52" s="60">
        <v>11470.9</v>
      </c>
      <c r="G52" s="89">
        <f t="shared" si="2"/>
        <v>99.37882279555733</v>
      </c>
    </row>
    <row r="53" spans="1:7" ht="25.5">
      <c r="A53" s="50" t="s">
        <v>6</v>
      </c>
      <c r="C53" s="105" t="s">
        <v>81</v>
      </c>
      <c r="D53" s="53" t="s">
        <v>82</v>
      </c>
      <c r="E53" s="58">
        <f>SUM(E54)+E56</f>
        <v>337.79999999999995</v>
      </c>
      <c r="F53" s="58">
        <f>SUM(F54)+F56</f>
        <v>337.79999999999995</v>
      </c>
      <c r="G53" s="85">
        <f t="shared" si="2"/>
        <v>100</v>
      </c>
    </row>
    <row r="54" spans="1:7" ht="25.5">
      <c r="A54" s="18" t="s">
        <v>6</v>
      </c>
      <c r="C54" s="112" t="s">
        <v>83</v>
      </c>
      <c r="D54" s="41" t="s">
        <v>84</v>
      </c>
      <c r="E54" s="61">
        <f>SUM(E55)</f>
        <v>252.2</v>
      </c>
      <c r="F54" s="61">
        <f>SUM(F55)</f>
        <v>252.2</v>
      </c>
      <c r="G54" s="87">
        <f t="shared" si="2"/>
        <v>100</v>
      </c>
    </row>
    <row r="55" spans="1:7" ht="25.5">
      <c r="A55" s="18" t="s">
        <v>45</v>
      </c>
      <c r="C55" s="109" t="s">
        <v>313</v>
      </c>
      <c r="D55" s="20" t="s">
        <v>85</v>
      </c>
      <c r="E55" s="60">
        <v>252.2</v>
      </c>
      <c r="F55" s="60">
        <v>252.2</v>
      </c>
      <c r="G55" s="89">
        <f t="shared" si="2"/>
        <v>100</v>
      </c>
    </row>
    <row r="56" spans="1:7" ht="25.5">
      <c r="A56" s="18" t="s">
        <v>6</v>
      </c>
      <c r="C56" s="104" t="s">
        <v>86</v>
      </c>
      <c r="D56" s="41" t="s">
        <v>87</v>
      </c>
      <c r="E56" s="59">
        <f>E57</f>
        <v>85.6</v>
      </c>
      <c r="F56" s="59">
        <f>F57</f>
        <v>85.6</v>
      </c>
      <c r="G56" s="87">
        <f t="shared" si="2"/>
        <v>100</v>
      </c>
    </row>
    <row r="57" spans="1:7" ht="17.25" customHeight="1">
      <c r="A57" s="18" t="s">
        <v>45</v>
      </c>
      <c r="C57" s="109" t="s">
        <v>314</v>
      </c>
      <c r="D57" s="20" t="s">
        <v>88</v>
      </c>
      <c r="E57" s="60">
        <v>85.6</v>
      </c>
      <c r="F57" s="60">
        <v>85.6</v>
      </c>
      <c r="G57" s="89">
        <f t="shared" si="2"/>
        <v>100</v>
      </c>
    </row>
    <row r="58" spans="1:7" ht="13.5" hidden="1">
      <c r="A58" s="50" t="s">
        <v>6</v>
      </c>
      <c r="C58" s="113" t="s">
        <v>89</v>
      </c>
      <c r="D58" s="52" t="s">
        <v>90</v>
      </c>
      <c r="E58" s="58">
        <f>E59</f>
        <v>0</v>
      </c>
      <c r="F58" s="58">
        <f>F59</f>
        <v>0</v>
      </c>
      <c r="G58" s="85" t="e">
        <f t="shared" si="2"/>
        <v>#DIV/0!</v>
      </c>
    </row>
    <row r="59" spans="1:7" ht="13.5" hidden="1">
      <c r="A59" s="18" t="s">
        <v>6</v>
      </c>
      <c r="C59" s="104" t="s">
        <v>91</v>
      </c>
      <c r="D59" s="41" t="s">
        <v>92</v>
      </c>
      <c r="E59" s="60">
        <f>E60</f>
        <v>0</v>
      </c>
      <c r="F59" s="60"/>
      <c r="G59" s="89" t="e">
        <f t="shared" si="2"/>
        <v>#DIV/0!</v>
      </c>
    </row>
    <row r="60" spans="1:7" ht="13.5" hidden="1">
      <c r="A60" s="18" t="s">
        <v>45</v>
      </c>
      <c r="C60" s="90" t="s">
        <v>93</v>
      </c>
      <c r="D60" s="20" t="s">
        <v>94</v>
      </c>
      <c r="E60" s="60"/>
      <c r="F60" s="60"/>
      <c r="G60" s="89" t="e">
        <f t="shared" si="2"/>
        <v>#DIV/0!</v>
      </c>
    </row>
    <row r="61" spans="1:7" s="25" customFormat="1" ht="42.75" customHeight="1" hidden="1">
      <c r="A61" s="72"/>
      <c r="C61" s="114" t="s">
        <v>100</v>
      </c>
      <c r="D61" s="76" t="s">
        <v>103</v>
      </c>
      <c r="E61" s="58">
        <f>E62</f>
        <v>0</v>
      </c>
      <c r="F61" s="58">
        <f>F62</f>
        <v>0</v>
      </c>
      <c r="G61" s="58" t="e">
        <f>G62</f>
        <v>#DIV/0!</v>
      </c>
    </row>
    <row r="62" spans="1:7" s="25" customFormat="1" ht="24" hidden="1">
      <c r="A62" s="72"/>
      <c r="C62" s="81" t="s">
        <v>101</v>
      </c>
      <c r="D62" s="73" t="s">
        <v>104</v>
      </c>
      <c r="E62" s="66">
        <f>E63</f>
        <v>0</v>
      </c>
      <c r="F62" s="66">
        <f>F63</f>
        <v>0</v>
      </c>
      <c r="G62" s="115" t="e">
        <f t="shared" si="2"/>
        <v>#DIV/0!</v>
      </c>
    </row>
    <row r="63" spans="1:7" s="75" customFormat="1" ht="25.5" hidden="1">
      <c r="A63" s="72"/>
      <c r="C63" s="80" t="s">
        <v>102</v>
      </c>
      <c r="D63" s="74" t="s">
        <v>105</v>
      </c>
      <c r="E63" s="67"/>
      <c r="F63" s="67"/>
      <c r="G63" s="116" t="e">
        <f t="shared" si="2"/>
        <v>#DIV/0!</v>
      </c>
    </row>
    <row r="64" spans="1:7" s="75" customFormat="1" ht="28.5" hidden="1">
      <c r="A64" s="72"/>
      <c r="C64" s="114" t="s">
        <v>106</v>
      </c>
      <c r="D64" s="76" t="s">
        <v>108</v>
      </c>
      <c r="E64" s="58">
        <f>E65</f>
        <v>0</v>
      </c>
      <c r="F64" s="58">
        <f>F65</f>
        <v>0</v>
      </c>
      <c r="G64" s="85"/>
    </row>
    <row r="65" spans="1:7" s="75" customFormat="1" ht="25.5" hidden="1">
      <c r="A65" s="72"/>
      <c r="C65" s="80" t="s">
        <v>107</v>
      </c>
      <c r="D65" s="74" t="s">
        <v>109</v>
      </c>
      <c r="E65" s="67"/>
      <c r="F65" s="67"/>
      <c r="G65" s="116">
        <v>0</v>
      </c>
    </row>
    <row r="66" spans="1:7" s="12" customFormat="1" ht="13.5" customHeight="1">
      <c r="A66" s="113" t="s">
        <v>315</v>
      </c>
      <c r="B66" s="161" t="s">
        <v>316</v>
      </c>
      <c r="C66" s="113" t="s">
        <v>315</v>
      </c>
      <c r="D66" s="161" t="s">
        <v>316</v>
      </c>
      <c r="E66" s="58">
        <f>E67</f>
        <v>1045</v>
      </c>
      <c r="F66" s="58">
        <f>F67</f>
        <v>1045</v>
      </c>
      <c r="G66" s="85">
        <f>G67</f>
        <v>100</v>
      </c>
    </row>
    <row r="67" spans="1:7" s="12" customFormat="1" ht="13.5" customHeight="1">
      <c r="A67" s="162" t="s">
        <v>317</v>
      </c>
      <c r="B67" s="163" t="s">
        <v>318</v>
      </c>
      <c r="C67" s="162" t="s">
        <v>324</v>
      </c>
      <c r="D67" s="163" t="s">
        <v>325</v>
      </c>
      <c r="E67" s="60">
        <v>1045</v>
      </c>
      <c r="F67" s="60">
        <v>1045</v>
      </c>
      <c r="G67" s="164">
        <f>F67/E67*100</f>
        <v>100</v>
      </c>
    </row>
    <row r="68" spans="1:7" s="55" customFormat="1" ht="18.75" customHeight="1" thickBot="1">
      <c r="A68" s="54"/>
      <c r="C68" s="117" t="s">
        <v>95</v>
      </c>
      <c r="D68" s="118"/>
      <c r="E68" s="77">
        <f>E43+E7</f>
        <v>20202.5</v>
      </c>
      <c r="F68" s="77">
        <f>F43+F7</f>
        <v>20227.8</v>
      </c>
      <c r="G68" s="83">
        <f>F68/E68*100</f>
        <v>100.12523202573938</v>
      </c>
    </row>
    <row r="69" spans="2:7" ht="19.5" customHeight="1">
      <c r="B69" s="56"/>
      <c r="C69" s="119" t="s">
        <v>119</v>
      </c>
      <c r="D69" s="120"/>
      <c r="E69" s="121"/>
      <c r="F69" s="121"/>
      <c r="G69" s="122">
        <f aca="true" t="shared" si="3" ref="G69:G132">IF(E69=0,"",(F69/E69*100))</f>
      </c>
    </row>
    <row r="70" spans="2:7" ht="11.25" customHeight="1">
      <c r="B70" s="56"/>
      <c r="C70" s="123" t="s">
        <v>120</v>
      </c>
      <c r="D70" s="52" t="s">
        <v>121</v>
      </c>
      <c r="E70" s="124">
        <f>SUM(E71:E79)</f>
        <v>8742.199999999999</v>
      </c>
      <c r="F70" s="124">
        <f>SUM(F71:F79)</f>
        <v>8742.199999999999</v>
      </c>
      <c r="G70" s="125">
        <f t="shared" si="3"/>
        <v>100</v>
      </c>
    </row>
    <row r="71" spans="3:7" ht="13.5">
      <c r="C71" s="126" t="s">
        <v>122</v>
      </c>
      <c r="D71" s="127" t="s">
        <v>123</v>
      </c>
      <c r="E71" s="128">
        <v>1181</v>
      </c>
      <c r="F71" s="128">
        <v>1181</v>
      </c>
      <c r="G71" s="129">
        <f t="shared" si="3"/>
        <v>100</v>
      </c>
    </row>
    <row r="72" spans="3:7" ht="25.5">
      <c r="C72" s="126" t="s">
        <v>124</v>
      </c>
      <c r="D72" s="127" t="s">
        <v>125</v>
      </c>
      <c r="E72" s="128">
        <v>609.9</v>
      </c>
      <c r="F72" s="128">
        <v>609.9</v>
      </c>
      <c r="G72" s="129">
        <f t="shared" si="3"/>
        <v>100</v>
      </c>
    </row>
    <row r="73" spans="3:7" ht="25.5">
      <c r="C73" s="126" t="s">
        <v>126</v>
      </c>
      <c r="D73" s="127" t="s">
        <v>127</v>
      </c>
      <c r="E73" s="128">
        <v>6246</v>
      </c>
      <c r="F73" s="128">
        <v>6246</v>
      </c>
      <c r="G73" s="129">
        <f t="shared" si="3"/>
        <v>100</v>
      </c>
    </row>
    <row r="74" spans="3:7" ht="13.5" hidden="1">
      <c r="C74" s="126" t="s">
        <v>128</v>
      </c>
      <c r="D74" s="127" t="s">
        <v>129</v>
      </c>
      <c r="E74" s="128">
        <v>0</v>
      </c>
      <c r="F74" s="128">
        <v>0</v>
      </c>
      <c r="G74" s="129">
        <f t="shared" si="3"/>
      </c>
    </row>
    <row r="75" spans="3:7" ht="25.5">
      <c r="C75" s="126" t="s">
        <v>130</v>
      </c>
      <c r="D75" s="127" t="s">
        <v>131</v>
      </c>
      <c r="E75" s="128">
        <v>677</v>
      </c>
      <c r="F75" s="128">
        <v>677</v>
      </c>
      <c r="G75" s="129">
        <f t="shared" si="3"/>
        <v>100</v>
      </c>
    </row>
    <row r="76" spans="3:7" ht="13.5" hidden="1">
      <c r="C76" s="126" t="s">
        <v>132</v>
      </c>
      <c r="D76" s="127" t="s">
        <v>133</v>
      </c>
      <c r="E76" s="128">
        <v>0</v>
      </c>
      <c r="F76" s="128">
        <v>0</v>
      </c>
      <c r="G76" s="129">
        <f t="shared" si="3"/>
      </c>
    </row>
    <row r="77" spans="3:7" ht="13.5">
      <c r="C77" s="126" t="s">
        <v>134</v>
      </c>
      <c r="D77" s="127" t="s">
        <v>135</v>
      </c>
      <c r="E77" s="128">
        <v>10</v>
      </c>
      <c r="F77" s="128">
        <v>10</v>
      </c>
      <c r="G77" s="129">
        <f t="shared" si="3"/>
        <v>100</v>
      </c>
    </row>
    <row r="78" spans="3:7" ht="13.5" hidden="1">
      <c r="C78" s="126" t="s">
        <v>136</v>
      </c>
      <c r="D78" s="127" t="s">
        <v>137</v>
      </c>
      <c r="E78" s="128">
        <v>0</v>
      </c>
      <c r="F78" s="128">
        <v>0</v>
      </c>
      <c r="G78" s="129">
        <f t="shared" si="3"/>
      </c>
    </row>
    <row r="79" spans="3:7" ht="13.5">
      <c r="C79" s="126" t="s">
        <v>138</v>
      </c>
      <c r="D79" s="127" t="s">
        <v>139</v>
      </c>
      <c r="E79" s="128">
        <v>18.3</v>
      </c>
      <c r="F79" s="128">
        <v>18.3</v>
      </c>
      <c r="G79" s="129">
        <f t="shared" si="3"/>
        <v>100</v>
      </c>
    </row>
    <row r="80" spans="3:7" ht="13.5">
      <c r="C80" s="123" t="s">
        <v>140</v>
      </c>
      <c r="D80" s="52" t="s">
        <v>141</v>
      </c>
      <c r="E80" s="124">
        <f>SUM(E81:E82)</f>
        <v>252.2</v>
      </c>
      <c r="F80" s="124">
        <f>SUM(F81:F82)</f>
        <v>252.2</v>
      </c>
      <c r="G80" s="125">
        <f t="shared" si="3"/>
        <v>100</v>
      </c>
    </row>
    <row r="81" spans="3:7" ht="13.5">
      <c r="C81" s="126" t="s">
        <v>142</v>
      </c>
      <c r="D81" s="127" t="s">
        <v>143</v>
      </c>
      <c r="E81" s="128">
        <v>252.2</v>
      </c>
      <c r="F81" s="128">
        <v>252.2</v>
      </c>
      <c r="G81" s="129">
        <f t="shared" si="3"/>
        <v>100</v>
      </c>
    </row>
    <row r="82" spans="3:7" ht="13.5" hidden="1">
      <c r="C82" s="126" t="s">
        <v>144</v>
      </c>
      <c r="D82" s="127" t="s">
        <v>145</v>
      </c>
      <c r="E82" s="128">
        <v>0</v>
      </c>
      <c r="F82" s="128">
        <v>0</v>
      </c>
      <c r="G82" s="129">
        <f t="shared" si="3"/>
      </c>
    </row>
    <row r="83" spans="3:7" ht="13.5">
      <c r="C83" s="123" t="s">
        <v>146</v>
      </c>
      <c r="D83" s="52" t="s">
        <v>147</v>
      </c>
      <c r="E83" s="124">
        <f>SUM(E84:E87)</f>
        <v>217.8</v>
      </c>
      <c r="F83" s="124">
        <f>SUM(F84:F87)</f>
        <v>217.8</v>
      </c>
      <c r="G83" s="125">
        <f t="shared" si="3"/>
        <v>100</v>
      </c>
    </row>
    <row r="84" spans="3:7" ht="13.5">
      <c r="C84" s="126" t="s">
        <v>148</v>
      </c>
      <c r="D84" s="127" t="s">
        <v>149</v>
      </c>
      <c r="E84" s="128">
        <v>217.8</v>
      </c>
      <c r="F84" s="128">
        <v>217.8</v>
      </c>
      <c r="G84" s="129">
        <f t="shared" si="3"/>
        <v>100</v>
      </c>
    </row>
    <row r="85" spans="3:7" ht="13.5" hidden="1">
      <c r="C85" s="126" t="s">
        <v>150</v>
      </c>
      <c r="D85" s="127" t="s">
        <v>151</v>
      </c>
      <c r="E85" s="128">
        <v>0</v>
      </c>
      <c r="F85" s="128">
        <v>0</v>
      </c>
      <c r="G85" s="129">
        <f t="shared" si="3"/>
      </c>
    </row>
    <row r="86" spans="3:7" ht="13.5" hidden="1">
      <c r="C86" s="126" t="s">
        <v>152</v>
      </c>
      <c r="D86" s="127" t="s">
        <v>153</v>
      </c>
      <c r="E86" s="128">
        <v>0</v>
      </c>
      <c r="F86" s="128">
        <v>0</v>
      </c>
      <c r="G86" s="129">
        <f t="shared" si="3"/>
      </c>
    </row>
    <row r="87" spans="3:7" ht="13.5" hidden="1">
      <c r="C87" s="126" t="s">
        <v>154</v>
      </c>
      <c r="D87" s="127" t="s">
        <v>155</v>
      </c>
      <c r="E87" s="128">
        <v>0</v>
      </c>
      <c r="F87" s="128">
        <v>0</v>
      </c>
      <c r="G87" s="129">
        <f t="shared" si="3"/>
      </c>
    </row>
    <row r="88" spans="3:7" ht="13.5">
      <c r="C88" s="123" t="s">
        <v>156</v>
      </c>
      <c r="D88" s="52" t="s">
        <v>157</v>
      </c>
      <c r="E88" s="124">
        <f>SUM(E89:E98)</f>
        <v>914.6999999999999</v>
      </c>
      <c r="F88" s="124">
        <f>SUM(F89:F98)</f>
        <v>914.6999999999999</v>
      </c>
      <c r="G88" s="125">
        <f t="shared" si="3"/>
        <v>100</v>
      </c>
    </row>
    <row r="89" spans="3:7" ht="13.5">
      <c r="C89" s="126" t="s">
        <v>158</v>
      </c>
      <c r="D89" s="127" t="s">
        <v>159</v>
      </c>
      <c r="E89" s="128">
        <v>84.9</v>
      </c>
      <c r="F89" s="128">
        <v>84.9</v>
      </c>
      <c r="G89" s="129">
        <f t="shared" si="3"/>
        <v>100</v>
      </c>
    </row>
    <row r="90" spans="3:7" ht="13.5" hidden="1">
      <c r="C90" s="126" t="s">
        <v>160</v>
      </c>
      <c r="D90" s="127" t="s">
        <v>161</v>
      </c>
      <c r="E90" s="128"/>
      <c r="F90" s="130"/>
      <c r="G90" s="129">
        <f t="shared" si="3"/>
      </c>
    </row>
    <row r="91" spans="3:7" ht="13.5" hidden="1">
      <c r="C91" s="126" t="s">
        <v>162</v>
      </c>
      <c r="D91" s="127" t="s">
        <v>163</v>
      </c>
      <c r="E91" s="128"/>
      <c r="F91" s="128"/>
      <c r="G91" s="129">
        <f t="shared" si="3"/>
      </c>
    </row>
    <row r="92" spans="3:7" ht="13.5" hidden="1">
      <c r="C92" s="126" t="s">
        <v>164</v>
      </c>
      <c r="D92" s="127" t="s">
        <v>165</v>
      </c>
      <c r="E92" s="128"/>
      <c r="F92" s="128"/>
      <c r="G92" s="129">
        <f t="shared" si="3"/>
      </c>
    </row>
    <row r="93" spans="3:7" ht="13.5" hidden="1">
      <c r="C93" s="126" t="s">
        <v>166</v>
      </c>
      <c r="D93" s="127" t="s">
        <v>167</v>
      </c>
      <c r="E93" s="128"/>
      <c r="F93" s="128"/>
      <c r="G93" s="129">
        <f t="shared" si="3"/>
      </c>
    </row>
    <row r="94" spans="3:7" ht="13.5" hidden="1">
      <c r="C94" s="126" t="s">
        <v>168</v>
      </c>
      <c r="D94" s="127" t="s">
        <v>169</v>
      </c>
      <c r="E94" s="128"/>
      <c r="F94" s="128"/>
      <c r="G94" s="129">
        <f t="shared" si="3"/>
      </c>
    </row>
    <row r="95" spans="3:7" ht="13.5">
      <c r="C95" s="126" t="s">
        <v>170</v>
      </c>
      <c r="D95" s="127" t="s">
        <v>171</v>
      </c>
      <c r="E95" s="128">
        <v>829.8</v>
      </c>
      <c r="F95" s="128">
        <v>829.8</v>
      </c>
      <c r="G95" s="129">
        <f t="shared" si="3"/>
        <v>100</v>
      </c>
    </row>
    <row r="96" spans="3:7" ht="13.5" hidden="1">
      <c r="C96" s="126" t="s">
        <v>172</v>
      </c>
      <c r="D96" s="127" t="s">
        <v>173</v>
      </c>
      <c r="E96" s="128"/>
      <c r="F96" s="128"/>
      <c r="G96" s="129">
        <f t="shared" si="3"/>
      </c>
    </row>
    <row r="97" spans="3:7" ht="13.5" hidden="1">
      <c r="C97" s="126" t="s">
        <v>174</v>
      </c>
      <c r="D97" s="127" t="s">
        <v>175</v>
      </c>
      <c r="E97" s="128"/>
      <c r="F97" s="128"/>
      <c r="G97" s="129">
        <f t="shared" si="3"/>
      </c>
    </row>
    <row r="98" spans="3:7" ht="13.5" hidden="1">
      <c r="C98" s="126" t="s">
        <v>176</v>
      </c>
      <c r="D98" s="127" t="s">
        <v>177</v>
      </c>
      <c r="E98" s="128"/>
      <c r="F98" s="128"/>
      <c r="G98" s="129">
        <f t="shared" si="3"/>
      </c>
    </row>
    <row r="99" spans="3:7" ht="13.5">
      <c r="C99" s="123" t="s">
        <v>178</v>
      </c>
      <c r="D99" s="52" t="s">
        <v>179</v>
      </c>
      <c r="E99" s="124">
        <f>SUM(E100:E103)</f>
        <v>4022.2</v>
      </c>
      <c r="F99" s="124">
        <f>SUM(F100:F103)</f>
        <v>4022.2</v>
      </c>
      <c r="G99" s="125">
        <f t="shared" si="3"/>
        <v>100</v>
      </c>
    </row>
    <row r="100" spans="3:7" ht="13.5" hidden="1">
      <c r="C100" s="126" t="s">
        <v>180</v>
      </c>
      <c r="D100" s="127" t="s">
        <v>181</v>
      </c>
      <c r="E100" s="128"/>
      <c r="F100" s="128"/>
      <c r="G100" s="129">
        <f t="shared" si="3"/>
      </c>
    </row>
    <row r="101" spans="3:7" ht="13.5">
      <c r="C101" s="126" t="s">
        <v>182</v>
      </c>
      <c r="D101" s="127" t="s">
        <v>183</v>
      </c>
      <c r="E101" s="128">
        <v>3600.2</v>
      </c>
      <c r="F101" s="128">
        <v>3600.2</v>
      </c>
      <c r="G101" s="129">
        <f t="shared" si="3"/>
        <v>100</v>
      </c>
    </row>
    <row r="102" spans="3:7" ht="13.5">
      <c r="C102" s="126" t="s">
        <v>184</v>
      </c>
      <c r="D102" s="127" t="s">
        <v>185</v>
      </c>
      <c r="E102" s="128">
        <v>422</v>
      </c>
      <c r="F102" s="128">
        <v>422</v>
      </c>
      <c r="G102" s="129">
        <f t="shared" si="3"/>
        <v>100</v>
      </c>
    </row>
    <row r="103" spans="3:7" ht="13.5" hidden="1">
      <c r="C103" s="126" t="s">
        <v>186</v>
      </c>
      <c r="D103" s="127" t="s">
        <v>187</v>
      </c>
      <c r="E103" s="128"/>
      <c r="F103" s="128"/>
      <c r="G103" s="129">
        <f t="shared" si="3"/>
      </c>
    </row>
    <row r="104" spans="3:7" ht="13.5" hidden="1">
      <c r="C104" s="123" t="s">
        <v>188</v>
      </c>
      <c r="D104" s="52" t="s">
        <v>189</v>
      </c>
      <c r="E104" s="124">
        <f>SUM(E105:E106)</f>
        <v>0</v>
      </c>
      <c r="F104" s="124">
        <f>SUM(F105:F106)</f>
        <v>0</v>
      </c>
      <c r="G104" s="125">
        <f t="shared" si="3"/>
      </c>
    </row>
    <row r="105" spans="3:7" ht="13.5" hidden="1">
      <c r="C105" s="126" t="s">
        <v>190</v>
      </c>
      <c r="D105" s="127" t="s">
        <v>191</v>
      </c>
      <c r="E105" s="128">
        <v>0</v>
      </c>
      <c r="F105" s="128"/>
      <c r="G105" s="129">
        <f t="shared" si="3"/>
      </c>
    </row>
    <row r="106" spans="3:7" ht="13.5" hidden="1">
      <c r="C106" s="126" t="s">
        <v>192</v>
      </c>
      <c r="D106" s="127" t="s">
        <v>193</v>
      </c>
      <c r="E106" s="128">
        <v>0</v>
      </c>
      <c r="F106" s="128"/>
      <c r="G106" s="129">
        <f t="shared" si="3"/>
      </c>
    </row>
    <row r="107" spans="3:7" ht="13.5" hidden="1">
      <c r="C107" s="123" t="s">
        <v>194</v>
      </c>
      <c r="D107" s="52" t="s">
        <v>195</v>
      </c>
      <c r="E107" s="124">
        <f>SUM(E108:E114)</f>
        <v>0</v>
      </c>
      <c r="F107" s="124">
        <f>SUM(F108:F114)</f>
        <v>0</v>
      </c>
      <c r="G107" s="125">
        <f t="shared" si="3"/>
      </c>
    </row>
    <row r="108" spans="3:7" ht="13.5" hidden="1">
      <c r="C108" s="126" t="s">
        <v>196</v>
      </c>
      <c r="D108" s="127" t="s">
        <v>197</v>
      </c>
      <c r="E108" s="128"/>
      <c r="F108" s="128"/>
      <c r="G108" s="129">
        <f t="shared" si="3"/>
      </c>
    </row>
    <row r="109" spans="3:7" ht="13.5" hidden="1">
      <c r="C109" s="126" t="s">
        <v>198</v>
      </c>
      <c r="D109" s="127" t="s">
        <v>199</v>
      </c>
      <c r="E109" s="128"/>
      <c r="F109" s="128"/>
      <c r="G109" s="129">
        <f t="shared" si="3"/>
      </c>
    </row>
    <row r="110" spans="3:7" ht="13.5" hidden="1">
      <c r="C110" s="126" t="s">
        <v>200</v>
      </c>
      <c r="D110" s="127" t="s">
        <v>201</v>
      </c>
      <c r="E110" s="128"/>
      <c r="F110" s="128"/>
      <c r="G110" s="129">
        <f t="shared" si="3"/>
      </c>
    </row>
    <row r="111" spans="3:7" ht="13.5" hidden="1">
      <c r="C111" s="126" t="s">
        <v>202</v>
      </c>
      <c r="D111" s="127" t="s">
        <v>203</v>
      </c>
      <c r="E111" s="128"/>
      <c r="F111" s="128"/>
      <c r="G111" s="129">
        <f t="shared" si="3"/>
      </c>
    </row>
    <row r="112" spans="3:7" ht="13.5" hidden="1">
      <c r="C112" s="126" t="s">
        <v>204</v>
      </c>
      <c r="D112" s="127" t="s">
        <v>205</v>
      </c>
      <c r="E112" s="128"/>
      <c r="F112" s="128"/>
      <c r="G112" s="129">
        <f t="shared" si="3"/>
      </c>
    </row>
    <row r="113" spans="3:7" ht="13.5" hidden="1">
      <c r="C113" s="126" t="s">
        <v>206</v>
      </c>
      <c r="D113" s="127" t="s">
        <v>207</v>
      </c>
      <c r="E113" s="128">
        <v>0</v>
      </c>
      <c r="F113" s="128">
        <v>0</v>
      </c>
      <c r="G113" s="129">
        <f t="shared" si="3"/>
      </c>
    </row>
    <row r="114" spans="3:7" ht="13.5" hidden="1">
      <c r="C114" s="126" t="s">
        <v>208</v>
      </c>
      <c r="D114" s="127" t="s">
        <v>209</v>
      </c>
      <c r="E114" s="128"/>
      <c r="F114" s="128"/>
      <c r="G114" s="129">
        <f t="shared" si="3"/>
      </c>
    </row>
    <row r="115" spans="3:7" ht="13.5">
      <c r="C115" s="123" t="s">
        <v>319</v>
      </c>
      <c r="D115" s="52" t="s">
        <v>210</v>
      </c>
      <c r="E115" s="124">
        <f>SUM(E116:E117)</f>
        <v>6490</v>
      </c>
      <c r="F115" s="124">
        <f>SUM(F116:F117)</f>
        <v>6452.6</v>
      </c>
      <c r="G115" s="125">
        <f t="shared" si="3"/>
        <v>99.42372881355934</v>
      </c>
    </row>
    <row r="116" spans="3:7" ht="13.5">
      <c r="C116" s="126" t="s">
        <v>211</v>
      </c>
      <c r="D116" s="127" t="s">
        <v>212</v>
      </c>
      <c r="E116" s="128">
        <v>6490</v>
      </c>
      <c r="F116" s="128">
        <v>6452.6</v>
      </c>
      <c r="G116" s="129">
        <f t="shared" si="3"/>
        <v>99.42372881355934</v>
      </c>
    </row>
    <row r="117" spans="3:7" ht="13.5" hidden="1">
      <c r="C117" s="126" t="s">
        <v>213</v>
      </c>
      <c r="D117" s="127" t="s">
        <v>214</v>
      </c>
      <c r="E117" s="128">
        <v>0</v>
      </c>
      <c r="F117" s="128"/>
      <c r="G117" s="129">
        <f t="shared" si="3"/>
      </c>
    </row>
    <row r="118" spans="3:7" ht="13.5" hidden="1">
      <c r="C118" s="131" t="s">
        <v>215</v>
      </c>
      <c r="D118" s="132" t="s">
        <v>216</v>
      </c>
      <c r="E118" s="133">
        <f>SUM(E119:E125)</f>
        <v>0</v>
      </c>
      <c r="F118" s="133">
        <f>SUM(F119:F125)</f>
        <v>0</v>
      </c>
      <c r="G118" s="134">
        <f t="shared" si="3"/>
      </c>
    </row>
    <row r="119" spans="3:7" ht="13.5" hidden="1">
      <c r="C119" s="126" t="s">
        <v>217</v>
      </c>
      <c r="D119" s="127" t="s">
        <v>218</v>
      </c>
      <c r="E119" s="128"/>
      <c r="F119" s="128"/>
      <c r="G119" s="129">
        <f t="shared" si="3"/>
      </c>
    </row>
    <row r="120" spans="3:7" ht="13.5" hidden="1">
      <c r="C120" s="126" t="s">
        <v>219</v>
      </c>
      <c r="D120" s="127" t="s">
        <v>220</v>
      </c>
      <c r="E120" s="128"/>
      <c r="F120" s="128"/>
      <c r="G120" s="129">
        <f t="shared" si="3"/>
      </c>
    </row>
    <row r="121" spans="3:7" ht="13.5" hidden="1">
      <c r="C121" s="126" t="s">
        <v>221</v>
      </c>
      <c r="D121" s="127" t="s">
        <v>222</v>
      </c>
      <c r="E121" s="128"/>
      <c r="F121" s="128"/>
      <c r="G121" s="129">
        <f t="shared" si="3"/>
      </c>
    </row>
    <row r="122" spans="3:7" ht="13.5" hidden="1">
      <c r="C122" s="126" t="s">
        <v>223</v>
      </c>
      <c r="D122" s="127" t="s">
        <v>224</v>
      </c>
      <c r="E122" s="128"/>
      <c r="F122" s="128"/>
      <c r="G122" s="129">
        <f t="shared" si="3"/>
      </c>
    </row>
    <row r="123" spans="3:7" ht="13.5" hidden="1">
      <c r="C123" s="126" t="s">
        <v>225</v>
      </c>
      <c r="D123" s="127" t="s">
        <v>226</v>
      </c>
      <c r="E123" s="128"/>
      <c r="F123" s="128"/>
      <c r="G123" s="129">
        <f t="shared" si="3"/>
      </c>
    </row>
    <row r="124" spans="3:7" ht="13.5" hidden="1">
      <c r="C124" s="126" t="s">
        <v>227</v>
      </c>
      <c r="D124" s="127" t="s">
        <v>228</v>
      </c>
      <c r="E124" s="128"/>
      <c r="F124" s="128"/>
      <c r="G124" s="129">
        <f t="shared" si="3"/>
      </c>
    </row>
    <row r="125" spans="3:7" ht="13.5" hidden="1">
      <c r="C125" s="126" t="s">
        <v>229</v>
      </c>
      <c r="D125" s="127" t="s">
        <v>230</v>
      </c>
      <c r="E125" s="128"/>
      <c r="F125" s="128"/>
      <c r="G125" s="129">
        <f t="shared" si="3"/>
      </c>
    </row>
    <row r="126" spans="3:7" ht="13.5">
      <c r="C126" s="123" t="s">
        <v>231</v>
      </c>
      <c r="D126" s="52" t="s">
        <v>232</v>
      </c>
      <c r="E126" s="124">
        <f>SUM(E127:E131)</f>
        <v>2.9</v>
      </c>
      <c r="F126" s="124">
        <f>SUM(F127:F131)</f>
        <v>2.9</v>
      </c>
      <c r="G126" s="125">
        <f t="shared" si="3"/>
        <v>100</v>
      </c>
    </row>
    <row r="127" spans="3:7" ht="13.5" hidden="1">
      <c r="C127" s="126" t="s">
        <v>233</v>
      </c>
      <c r="D127" s="127" t="s">
        <v>234</v>
      </c>
      <c r="E127" s="128">
        <v>0</v>
      </c>
      <c r="F127" s="128"/>
      <c r="G127" s="129">
        <f t="shared" si="3"/>
      </c>
    </row>
    <row r="128" spans="3:7" ht="13.5" hidden="1">
      <c r="C128" s="126" t="s">
        <v>235</v>
      </c>
      <c r="D128" s="127" t="s">
        <v>236</v>
      </c>
      <c r="E128" s="128"/>
      <c r="F128" s="128"/>
      <c r="G128" s="129">
        <f t="shared" si="3"/>
      </c>
    </row>
    <row r="129" spans="3:7" ht="13.5">
      <c r="C129" s="126" t="s">
        <v>237</v>
      </c>
      <c r="D129" s="127" t="s">
        <v>238</v>
      </c>
      <c r="E129" s="128">
        <v>2.9</v>
      </c>
      <c r="F129" s="128">
        <v>2.9</v>
      </c>
      <c r="G129" s="129">
        <f t="shared" si="3"/>
        <v>100</v>
      </c>
    </row>
    <row r="130" spans="3:7" ht="13.5" hidden="1">
      <c r="C130" s="126" t="s">
        <v>239</v>
      </c>
      <c r="D130" s="127" t="s">
        <v>240</v>
      </c>
      <c r="E130" s="128"/>
      <c r="F130" s="128"/>
      <c r="G130" s="129">
        <f t="shared" si="3"/>
      </c>
    </row>
    <row r="131" spans="3:7" ht="13.5" hidden="1">
      <c r="C131" s="126" t="s">
        <v>241</v>
      </c>
      <c r="D131" s="127" t="s">
        <v>242</v>
      </c>
      <c r="E131" s="128"/>
      <c r="F131" s="128"/>
      <c r="G131" s="129">
        <f t="shared" si="3"/>
      </c>
    </row>
    <row r="132" spans="3:7" ht="13.5">
      <c r="C132" s="123" t="s">
        <v>243</v>
      </c>
      <c r="D132" s="52" t="s">
        <v>244</v>
      </c>
      <c r="E132" s="124">
        <f>SUM(E133:E136)</f>
        <v>1.6</v>
      </c>
      <c r="F132" s="124">
        <f>SUM(F133:F136)</f>
        <v>1.6</v>
      </c>
      <c r="G132" s="125">
        <f t="shared" si="3"/>
        <v>100</v>
      </c>
    </row>
    <row r="133" spans="3:7" ht="13.5" hidden="1">
      <c r="C133" s="126" t="s">
        <v>245</v>
      </c>
      <c r="D133" s="127" t="s">
        <v>246</v>
      </c>
      <c r="E133" s="128"/>
      <c r="F133" s="128"/>
      <c r="G133" s="129">
        <f aca="true" t="shared" si="4" ref="G133:G165">IF(E133=0,"",(F133/E133*100))</f>
      </c>
    </row>
    <row r="134" spans="3:7" ht="13.5" hidden="1">
      <c r="C134" s="126" t="s">
        <v>247</v>
      </c>
      <c r="D134" s="127" t="s">
        <v>248</v>
      </c>
      <c r="E134" s="128"/>
      <c r="F134" s="128"/>
      <c r="G134" s="129">
        <f t="shared" si="4"/>
      </c>
    </row>
    <row r="135" spans="3:7" ht="13.5" hidden="1">
      <c r="C135" s="126" t="s">
        <v>249</v>
      </c>
      <c r="D135" s="127" t="s">
        <v>250</v>
      </c>
      <c r="E135" s="128"/>
      <c r="F135" s="128"/>
      <c r="G135" s="129">
        <f t="shared" si="4"/>
      </c>
    </row>
    <row r="136" spans="3:7" ht="13.5">
      <c r="C136" s="126" t="s">
        <v>251</v>
      </c>
      <c r="D136" s="127" t="s">
        <v>252</v>
      </c>
      <c r="E136" s="128">
        <v>1.6</v>
      </c>
      <c r="F136" s="128">
        <v>1.6</v>
      </c>
      <c r="G136" s="129">
        <f t="shared" si="4"/>
        <v>100</v>
      </c>
    </row>
    <row r="137" spans="3:7" ht="13.5" hidden="1">
      <c r="C137" s="123" t="s">
        <v>253</v>
      </c>
      <c r="D137" s="52" t="s">
        <v>254</v>
      </c>
      <c r="E137" s="124">
        <f>SUM(E138:E139)</f>
        <v>0</v>
      </c>
      <c r="F137" s="124">
        <f>SUM(F138:F139)</f>
        <v>0</v>
      </c>
      <c r="G137" s="125">
        <f t="shared" si="4"/>
      </c>
    </row>
    <row r="138" spans="3:7" ht="13.5" hidden="1">
      <c r="C138" s="126" t="s">
        <v>255</v>
      </c>
      <c r="D138" s="127" t="s">
        <v>256</v>
      </c>
      <c r="E138" s="128"/>
      <c r="F138" s="128"/>
      <c r="G138" s="129">
        <f t="shared" si="4"/>
      </c>
    </row>
    <row r="139" spans="3:7" ht="13.5" hidden="1">
      <c r="C139" s="126" t="s">
        <v>257</v>
      </c>
      <c r="D139" s="127" t="s">
        <v>258</v>
      </c>
      <c r="E139" s="128"/>
      <c r="F139" s="128"/>
      <c r="G139" s="129">
        <f t="shared" si="4"/>
      </c>
    </row>
    <row r="140" spans="3:7" ht="13.5">
      <c r="C140" s="123" t="s">
        <v>259</v>
      </c>
      <c r="D140" s="52" t="s">
        <v>260</v>
      </c>
      <c r="E140" s="124">
        <f>SUM(E141)</f>
        <v>9.4</v>
      </c>
      <c r="F140" s="124">
        <f>SUM(F141)</f>
        <v>9.4</v>
      </c>
      <c r="G140" s="125">
        <f t="shared" si="4"/>
        <v>100</v>
      </c>
    </row>
    <row r="141" spans="3:7" ht="13.5">
      <c r="C141" s="126" t="s">
        <v>261</v>
      </c>
      <c r="D141" s="127" t="s">
        <v>262</v>
      </c>
      <c r="E141" s="128">
        <v>9.4</v>
      </c>
      <c r="F141" s="128">
        <v>9.4</v>
      </c>
      <c r="G141" s="129">
        <f t="shared" si="4"/>
        <v>100</v>
      </c>
    </row>
    <row r="142" spans="3:7" ht="25.5" hidden="1">
      <c r="C142" s="131" t="s">
        <v>263</v>
      </c>
      <c r="D142" s="132" t="s">
        <v>264</v>
      </c>
      <c r="E142" s="133">
        <f>SUM(E143:E145)</f>
        <v>0</v>
      </c>
      <c r="F142" s="133">
        <f>SUM(F143:F145)</f>
        <v>0</v>
      </c>
      <c r="G142" s="134">
        <f t="shared" si="4"/>
      </c>
    </row>
    <row r="143" spans="3:7" ht="13.5" hidden="1">
      <c r="C143" s="126" t="s">
        <v>265</v>
      </c>
      <c r="D143" s="127" t="s">
        <v>266</v>
      </c>
      <c r="E143" s="128"/>
      <c r="F143" s="128"/>
      <c r="G143" s="129">
        <f t="shared" si="4"/>
      </c>
    </row>
    <row r="144" spans="3:7" ht="13.5" hidden="1">
      <c r="C144" s="126" t="s">
        <v>267</v>
      </c>
      <c r="D144" s="127" t="s">
        <v>268</v>
      </c>
      <c r="E144" s="128"/>
      <c r="F144" s="128"/>
      <c r="G144" s="129">
        <f t="shared" si="4"/>
      </c>
    </row>
    <row r="145" spans="3:7" ht="13.5" hidden="1">
      <c r="C145" s="126" t="s">
        <v>269</v>
      </c>
      <c r="D145" s="127" t="s">
        <v>270</v>
      </c>
      <c r="E145" s="128"/>
      <c r="F145" s="128"/>
      <c r="G145" s="129">
        <f t="shared" si="4"/>
      </c>
    </row>
    <row r="146" spans="3:7" ht="16.5" thickBot="1">
      <c r="C146" s="135" t="s">
        <v>271</v>
      </c>
      <c r="D146" s="136" t="s">
        <v>272</v>
      </c>
      <c r="E146" s="137">
        <f>E70+E80+E83+E88+E99+E104+E107+E115+E118+E126+E132+E137+E140+E142</f>
        <v>20653</v>
      </c>
      <c r="F146" s="137">
        <f>F70+F80+F83+F88+F99+F104+F107+F115+F118+F126+F132+F137+F140+F142</f>
        <v>20615.6</v>
      </c>
      <c r="G146" s="138">
        <f t="shared" si="4"/>
        <v>99.81891250665763</v>
      </c>
    </row>
    <row r="147" spans="3:7" ht="15.75">
      <c r="C147" s="139" t="s">
        <v>273</v>
      </c>
      <c r="D147" s="140"/>
      <c r="E147" s="141">
        <f>E68-E146</f>
        <v>-450.5</v>
      </c>
      <c r="F147" s="141">
        <f>F68-F146</f>
        <v>-387.7999999999993</v>
      </c>
      <c r="G147" s="142">
        <f t="shared" si="4"/>
        <v>86.08213096559363</v>
      </c>
    </row>
    <row r="148" spans="3:7" ht="13.5">
      <c r="C148" s="143" t="s">
        <v>274</v>
      </c>
      <c r="D148" s="144" t="s">
        <v>275</v>
      </c>
      <c r="E148" s="155">
        <f>E149+E151+E156+E161+E166</f>
        <v>450.49999999999926</v>
      </c>
      <c r="F148" s="124">
        <f>F156+F161+F166+F151</f>
        <v>387.7999999999993</v>
      </c>
      <c r="G148" s="125">
        <f t="shared" si="4"/>
        <v>86.08213096559376</v>
      </c>
    </row>
    <row r="149" spans="3:7" ht="51" hidden="1">
      <c r="C149" s="145" t="s">
        <v>276</v>
      </c>
      <c r="D149" s="146" t="s">
        <v>277</v>
      </c>
      <c r="E149" s="133">
        <f>E150</f>
        <v>0</v>
      </c>
      <c r="F149" s="133">
        <f>F150</f>
        <v>0</v>
      </c>
      <c r="G149" s="134">
        <f t="shared" si="4"/>
      </c>
    </row>
    <row r="150" spans="3:7" ht="25.5" hidden="1">
      <c r="C150" s="147" t="s">
        <v>278</v>
      </c>
      <c r="D150" s="148" t="s">
        <v>279</v>
      </c>
      <c r="E150" s="149"/>
      <c r="F150" s="149"/>
      <c r="G150" s="129">
        <f t="shared" si="4"/>
      </c>
    </row>
    <row r="151" spans="3:7" ht="13.5">
      <c r="C151" s="145" t="s">
        <v>280</v>
      </c>
      <c r="D151" s="150" t="s">
        <v>281</v>
      </c>
      <c r="E151" s="133">
        <f>E152+E154+E153+E155</f>
        <v>62.7</v>
      </c>
      <c r="F151" s="133">
        <f>F152+F154+F153+F155</f>
        <v>0</v>
      </c>
      <c r="G151" s="134">
        <f t="shared" si="4"/>
        <v>0</v>
      </c>
    </row>
    <row r="152" spans="3:7" ht="13.5" hidden="1">
      <c r="C152" s="147" t="s">
        <v>282</v>
      </c>
      <c r="D152" s="151" t="s">
        <v>283</v>
      </c>
      <c r="E152" s="152"/>
      <c r="F152" s="152"/>
      <c r="G152" s="129">
        <f t="shared" si="4"/>
      </c>
    </row>
    <row r="153" spans="3:7" ht="13.5">
      <c r="C153" s="165" t="s">
        <v>322</v>
      </c>
      <c r="D153" s="151" t="s">
        <v>284</v>
      </c>
      <c r="E153" s="152">
        <v>62.7</v>
      </c>
      <c r="F153" s="152">
        <v>0</v>
      </c>
      <c r="G153" s="129">
        <f t="shared" si="4"/>
        <v>0</v>
      </c>
    </row>
    <row r="154" spans="3:7" ht="13.5" hidden="1">
      <c r="C154" s="153" t="s">
        <v>285</v>
      </c>
      <c r="D154" s="148" t="s">
        <v>286</v>
      </c>
      <c r="E154" s="152"/>
      <c r="F154" s="152"/>
      <c r="G154" s="129">
        <f t="shared" si="4"/>
      </c>
    </row>
    <row r="155" spans="3:7" ht="25.5" hidden="1">
      <c r="C155" s="153" t="s">
        <v>287</v>
      </c>
      <c r="D155" s="148" t="s">
        <v>288</v>
      </c>
      <c r="E155" s="152">
        <v>0</v>
      </c>
      <c r="F155" s="152">
        <v>0</v>
      </c>
      <c r="G155" s="129">
        <f t="shared" si="4"/>
      </c>
    </row>
    <row r="156" spans="3:7" ht="11.25" customHeight="1">
      <c r="C156" s="145" t="s">
        <v>289</v>
      </c>
      <c r="D156" s="150" t="s">
        <v>290</v>
      </c>
      <c r="E156" s="133">
        <f>E157+E159+E160+E158</f>
        <v>-54</v>
      </c>
      <c r="F156" s="133">
        <f>F157+F159+F160+F158</f>
        <v>-54</v>
      </c>
      <c r="G156" s="134">
        <f t="shared" si="4"/>
        <v>100</v>
      </c>
    </row>
    <row r="157" spans="3:7" ht="25.5" hidden="1">
      <c r="C157" s="147" t="s">
        <v>291</v>
      </c>
      <c r="D157" s="151" t="s">
        <v>292</v>
      </c>
      <c r="E157" s="149"/>
      <c r="F157" s="152"/>
      <c r="G157" s="129">
        <f t="shared" si="4"/>
      </c>
    </row>
    <row r="158" spans="3:7" ht="25.5" hidden="1">
      <c r="C158" s="147" t="s">
        <v>293</v>
      </c>
      <c r="D158" s="151" t="s">
        <v>294</v>
      </c>
      <c r="E158" s="149">
        <v>0</v>
      </c>
      <c r="F158" s="152">
        <v>0</v>
      </c>
      <c r="G158" s="129">
        <f t="shared" si="4"/>
      </c>
    </row>
    <row r="159" spans="3:7" ht="26.25" customHeight="1">
      <c r="C159" s="165" t="s">
        <v>323</v>
      </c>
      <c r="D159" s="151" t="s">
        <v>326</v>
      </c>
      <c r="E159" s="152">
        <v>-54</v>
      </c>
      <c r="F159" s="152">
        <v>-54</v>
      </c>
      <c r="G159" s="129">
        <f t="shared" si="4"/>
        <v>100</v>
      </c>
    </row>
    <row r="160" spans="3:7" ht="25.5" hidden="1">
      <c r="C160" s="147" t="s">
        <v>295</v>
      </c>
      <c r="D160" s="151" t="s">
        <v>296</v>
      </c>
      <c r="E160" s="152">
        <v>0</v>
      </c>
      <c r="F160" s="152">
        <v>0</v>
      </c>
      <c r="G160" s="129">
        <v>0</v>
      </c>
    </row>
    <row r="161" spans="3:7" ht="13.5">
      <c r="C161" s="145" t="s">
        <v>297</v>
      </c>
      <c r="D161" s="150" t="s">
        <v>298</v>
      </c>
      <c r="E161" s="154">
        <f>E163+E165</f>
        <v>441.7999999999993</v>
      </c>
      <c r="F161" s="154">
        <f>F163+F165</f>
        <v>441.7999999999993</v>
      </c>
      <c r="G161" s="134">
        <f t="shared" si="4"/>
        <v>100</v>
      </c>
    </row>
    <row r="162" spans="3:7" ht="13.5" hidden="1">
      <c r="C162" s="147" t="s">
        <v>299</v>
      </c>
      <c r="D162" s="151" t="s">
        <v>300</v>
      </c>
      <c r="E162" s="152"/>
      <c r="F162" s="152"/>
      <c r="G162" s="129">
        <f t="shared" si="4"/>
      </c>
    </row>
    <row r="163" spans="3:7" ht="13.5">
      <c r="C163" s="165" t="s">
        <v>320</v>
      </c>
      <c r="D163" s="151" t="s">
        <v>301</v>
      </c>
      <c r="E163" s="149">
        <v>-20265.2</v>
      </c>
      <c r="F163" s="149">
        <v>-20265.2</v>
      </c>
      <c r="G163" s="129">
        <f t="shared" si="4"/>
        <v>100</v>
      </c>
    </row>
    <row r="164" spans="3:7" ht="13.5" hidden="1">
      <c r="C164" s="165" t="s">
        <v>321</v>
      </c>
      <c r="D164" s="151" t="s">
        <v>302</v>
      </c>
      <c r="E164" s="149"/>
      <c r="F164" s="149"/>
      <c r="G164" s="129">
        <f t="shared" si="4"/>
      </c>
    </row>
    <row r="165" spans="3:7" ht="13.5">
      <c r="C165" s="165" t="s">
        <v>321</v>
      </c>
      <c r="D165" s="151" t="s">
        <v>303</v>
      </c>
      <c r="E165" s="149">
        <v>20707</v>
      </c>
      <c r="F165" s="149">
        <v>20707</v>
      </c>
      <c r="G165" s="129">
        <f t="shared" si="4"/>
        <v>100</v>
      </c>
    </row>
  </sheetData>
  <sheetProtection/>
  <mergeCells count="7">
    <mergeCell ref="F5:F6"/>
    <mergeCell ref="G5:G6"/>
    <mergeCell ref="C2:G2"/>
    <mergeCell ref="A5:B5"/>
    <mergeCell ref="C5:C6"/>
    <mergeCell ref="E5:E6"/>
    <mergeCell ref="D5:D6"/>
  </mergeCells>
  <printOptions/>
  <pageMargins left="0.984251968503937" right="0" top="0.3937007874015748" bottom="0" header="0.16" footer="0"/>
  <pageSetup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2014-11-21T02:52:13Z</cp:lastPrinted>
  <dcterms:created xsi:type="dcterms:W3CDTF">1996-10-08T23:32:33Z</dcterms:created>
  <dcterms:modified xsi:type="dcterms:W3CDTF">2015-12-11T03:26:55Z</dcterms:modified>
  <cp:category/>
  <cp:version/>
  <cp:contentType/>
  <cp:contentStatus/>
</cp:coreProperties>
</file>