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2014" sheetId="1" r:id="rId1"/>
    <sheet name="2015" sheetId="2" r:id="rId2"/>
    <sheet name="2016" sheetId="3" r:id="rId3"/>
  </sheets>
  <definedNames>
    <definedName name="_xlnm.Print_Titles" localSheetId="0">'2014'!$9:$9</definedName>
    <definedName name="_xlnm.Print_Titles" localSheetId="1">'2015'!$9:$9</definedName>
    <definedName name="_xlnm.Print_Titles" localSheetId="2">'2016'!$9:$9</definedName>
    <definedName name="_xlnm.Print_Area" localSheetId="0">'2014'!$A$1:$L$307</definedName>
    <definedName name="_xlnm.Print_Area" localSheetId="1">'2015'!$A$1:$K$301</definedName>
    <definedName name="_xlnm.Print_Area" localSheetId="2">'2016'!$A$1:$K$301</definedName>
  </definedNames>
  <calcPr fullCalcOnLoad="1"/>
</workbook>
</file>

<file path=xl/sharedStrings.xml><?xml version="1.0" encoding="utf-8"?>
<sst xmlns="http://schemas.openxmlformats.org/spreadsheetml/2006/main" count="1518" uniqueCount="170">
  <si>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</si>
  <si>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</si>
  <si>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</si>
  <si>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</si>
  <si>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</si>
  <si>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</si>
  <si>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</si>
  <si>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</si>
  <si>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</si>
  <si>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</si>
  <si>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</si>
  <si>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</si>
  <si>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</si>
  <si>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</si>
  <si>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</si>
  <si>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</si>
  <si>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</si>
  <si>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итого: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</si>
  <si>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</si>
  <si>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</si>
  <si>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</si>
  <si>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</si>
  <si>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</si>
  <si>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</si>
  <si>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</si>
  <si>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</si>
  <si>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</si>
  <si>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</si>
  <si>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</si>
  <si>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</si>
  <si>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</si>
  <si>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</si>
  <si>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</si>
  <si>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</si>
  <si>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</si>
  <si>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</si>
  <si>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</si>
  <si>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</si>
  <si>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</si>
  <si>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</si>
  <si>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</si>
  <si>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</si>
  <si>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</si>
  <si>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</si>
  <si>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</si>
  <si>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</si>
  <si>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</si>
  <si>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</si>
  <si>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</si>
  <si>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</si>
  <si>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</si>
  <si>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</si>
  <si>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242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</si>
  <si>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</si>
  <si>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</si>
  <si>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</si>
  <si>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</si>
  <si>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</si>
  <si>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</si>
  <si>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</si>
  <si>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</si>
  <si>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</si>
  <si>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</si>
  <si>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</si>
  <si>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</si>
  <si>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</si>
  <si>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</si>
  <si>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</si>
  <si>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</si>
  <si>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</si>
  <si>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</si>
  <si>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</si>
  <si>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</si>
  <si>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</si>
  <si>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</si>
  <si>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</si>
  <si>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</si>
  <si>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</si>
  <si>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Безвозмездные перечисления государственным и МО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</si>
  <si>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</si>
  <si>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</si>
  <si>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</si>
  <si>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</si>
  <si>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</si>
  <si>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</si>
  <si>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</si>
  <si>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</si>
  <si>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</si>
  <si>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</si>
  <si>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</si>
  <si>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 xml:space="preserve">компенсация выпададающих доходов </t>
  </si>
  <si>
    <t>обследование жилых домов</t>
  </si>
  <si>
    <t>Коммунальное хозяйство</t>
  </si>
  <si>
    <t>безаварийное водоснабжение</t>
  </si>
  <si>
    <t>Благоустройство</t>
  </si>
  <si>
    <t>озеленение</t>
  </si>
  <si>
    <t>снос ветхого и аврийного жилья</t>
  </si>
  <si>
    <t>собственные</t>
  </si>
  <si>
    <t>дотация
на выравнивание
ОБ</t>
  </si>
  <si>
    <t>субсидия
ОБ</t>
  </si>
  <si>
    <t>тыс.руб.</t>
  </si>
  <si>
    <t>01.13</t>
  </si>
  <si>
    <t>211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</si>
  <si>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</si>
  <si>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</si>
  <si>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</si>
  <si>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</si>
  <si>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</si>
  <si>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</si>
  <si>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</si>
  <si>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РАЗДЕЛ 03.00 НАЦИОНАЛЬНАЯ БЕЗОПАСНОСТЬ И ПРАВООХРАНИТЕЛЬНАЯ ДЕЯТЕЛЬНОСТЬ</t>
  </si>
  <si>
    <r>
      <t>Программа комплексного развития систем коммунальной инфраструктуры на период до 2015г.</t>
    </r>
    <r>
      <rPr>
        <sz val="12"/>
        <rFont val="Times New Roman"/>
        <family val="1"/>
      </rPr>
      <t>(реконструкция сети тепловодос.)</t>
    </r>
  </si>
  <si>
    <t>компенсация выпадающих доходов ОБ</t>
  </si>
  <si>
    <t>компенсация выпадающих доходов МБ</t>
  </si>
  <si>
    <t>капитальный ремонт гос.жилфонда ОБ</t>
  </si>
  <si>
    <t>расход</t>
  </si>
  <si>
    <t>04.01</t>
  </si>
  <si>
    <t>Перечисление другим бюджетам бюджетной системы РФ</t>
  </si>
  <si>
    <r>
      <t>Мероприятия в области коммунального хозяйства</t>
    </r>
    <r>
      <rPr>
        <sz val="12"/>
        <rFont val="Times New Roman"/>
        <family val="1"/>
      </rPr>
      <t>(капитальный ремонт кровли на водонапорной башне)</t>
    </r>
  </si>
  <si>
    <t>Строительство водозабора в п. Игирма</t>
  </si>
  <si>
    <t>дотация
на выравнивание
РБ(ФФП)</t>
  </si>
  <si>
    <t>Иные МБТ из РБ эффективность</t>
  </si>
  <si>
    <t>доходы</t>
  </si>
  <si>
    <t>прочие работы, услуги( летнее оздоровлений детей)</t>
  </si>
  <si>
    <t>профицит</t>
  </si>
  <si>
    <t>04.09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</si>
  <si>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          </t>
    </r>
    <r>
      <rPr>
        <b/>
        <sz val="12"/>
        <rFont val="Times New Roman"/>
        <family val="1"/>
      </rPr>
      <t>МБ-2013-58,72 ; 2014-101,78  ; 2015-117,88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</si>
  <si>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2015г."(Приобретение УЗК)</t>
    </r>
  </si>
  <si>
    <t>0</t>
  </si>
  <si>
    <t>ВУС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</si>
  <si>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            </t>
    </r>
  </si>
  <si>
    <t>РАСЧЁТ ПО ФУНКЦИОНАЛЬНОЙ СТРУКТУРЕ РАСХОДОВ
БЮДЖЕТА БЕРЕЗНЯКОВСКОГО СЕЛЬСКОГО ПОСЕЛЕНИЯ НА 2014 ГОД</t>
  </si>
  <si>
    <t>Потребность
на 2014 год</t>
  </si>
  <si>
    <t>РАСЧЁТ ПО ФУНКЦИОНАЛЬНОЙ СТРУКТУРЕ РАСХОДОВ
БЮДЖЕТА БЕРЕЗНЯКОВСКОГО СЕЛЬСКОГО ПОСЕЛЕНИЯ НА 2015 ГОД</t>
  </si>
  <si>
    <t>Сумма
на 2015 год</t>
  </si>
  <si>
    <t>Потребность
на 2015 год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</si>
  <si>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значения, ремонт дворовых территорий многоквартирных домов и проездов к ним на территрии МО на период 2012- 2015 года"  -дворовые тер.        </t>
    </r>
  </si>
  <si>
    <t>Мероприятия в области коммунального хозяйства</t>
  </si>
  <si>
    <r>
      <t xml:space="preserve">ДЦП"Чистая вода" </t>
    </r>
    <r>
      <rPr>
        <sz val="12"/>
        <rFont val="Times New Roman"/>
        <family val="1"/>
      </rPr>
      <t xml:space="preserve">в Березняковском СП на 2011-2017 гг."(Проектирование и строительство очистных сооружений)     </t>
    </r>
  </si>
  <si>
    <t>0412</t>
  </si>
  <si>
    <r>
      <t>ДЦП</t>
    </r>
    <r>
      <rPr>
        <sz val="12"/>
        <rFont val="Times New Roman"/>
        <family val="1"/>
      </rPr>
      <t>"Программа энергосбережения и повышения энергетической эффективности на територии  МО Березняковского СП на 2011-2015 годы"(</t>
    </r>
    <r>
      <rPr>
        <b/>
        <sz val="12"/>
        <rFont val="Times New Roman"/>
        <family val="1"/>
      </rPr>
      <t>Установка счетчиков холодной воды ОБ-60,0; МБ-6,666</t>
    </r>
    <r>
      <rPr>
        <sz val="12"/>
        <rFont val="Times New Roman"/>
        <family val="1"/>
      </rPr>
      <t>)</t>
    </r>
  </si>
  <si>
    <r>
      <t xml:space="preserve">ДЦП"Чистая вода" </t>
    </r>
    <r>
      <rPr>
        <sz val="12"/>
        <rFont val="Times New Roman"/>
        <family val="1"/>
      </rPr>
      <t>в Березняковском СП на 2011-2017 гг.(</t>
    </r>
    <r>
      <rPr>
        <i/>
        <sz val="12"/>
        <rFont val="Times New Roman"/>
        <family val="1"/>
      </rPr>
      <t>Разработка схем водоснабжения</t>
    </r>
    <r>
      <rPr>
        <sz val="12"/>
        <rFont val="Times New Roman"/>
        <family val="1"/>
      </rPr>
      <t xml:space="preserve">))      </t>
    </r>
  </si>
  <si>
    <t>1</t>
  </si>
  <si>
    <t>"Территориальное планирование в Нижнеилимском муниципальном районе"(Проведение процедур внесения границ населенных пунктов)</t>
  </si>
  <si>
    <t>2</t>
  </si>
  <si>
    <t>Ожидаемое исполнение 2013 года +</t>
  </si>
  <si>
    <t>прочие работы, услуги(в т.ч. "установка окон в здании админ-460,0)</t>
  </si>
  <si>
    <r>
      <t>ДЦП</t>
    </r>
    <r>
      <rPr>
        <sz val="12"/>
        <rFont val="Times New Roman"/>
        <family val="1"/>
      </rPr>
      <t xml:space="preserve">"Программа энергосбережения и повышения энергетической эффективности на територии  МО Березняковского СП на 2011-2015 годы" </t>
    </r>
  </si>
  <si>
    <r>
      <t>ДЦП</t>
    </r>
    <r>
      <rPr>
        <sz val="12"/>
        <rFont val="Times New Roman"/>
        <family val="1"/>
      </rPr>
      <t xml:space="preserve">"Программа комплексного развития систем коммунальной инфраструктуры на территории Березняковского СП на период до 2015г."(Реконструкция канализ сетей от ул Мира до ул Янгеля 31-350,0; кап.рем водовода - 400,0; кап. рем. Бака накопителя на водонапорной башне - 600,0) </t>
    </r>
  </si>
  <si>
    <r>
      <t>ДЦП</t>
    </r>
    <r>
      <rPr>
        <sz val="12"/>
        <rFont val="Times New Roman"/>
        <family val="1"/>
      </rPr>
      <t xml:space="preserve">"Программа комплексного развития систем коммунальной инфраструктуры на территории Березняковского СП на период до 2015г."(разработка схем водоснабжения, водоотведения) </t>
    </r>
  </si>
  <si>
    <t>прочие мероприятия( в т ч мусоровозная машина -1 600,0)</t>
  </si>
  <si>
    <t>увеличение стоимости основных средств(в.т.ч пожарная машина - 3 500,0)</t>
  </si>
  <si>
    <t>0409</t>
  </si>
  <si>
    <t>Дорожные фонды</t>
  </si>
  <si>
    <t>Сумма
на 2014 год</t>
  </si>
  <si>
    <t>Сумма
на 2016 год</t>
  </si>
  <si>
    <t>Дорожный фонд</t>
  </si>
  <si>
    <t>РАСЧЁТ ПО ФУНКЦИОНАЛЬНОЙ СТРУКТУРЕ РАСХОДОВ
БЮДЖЕТА БЕРЕЗНЯКОВСКОГО СЕЛЬСКОГО ПОСЕЛЕНИЯ НА 2016 ГОД</t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</si>
  <si>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2015г."(Кап.рем. теплотрассы по ул. Романовская, канализационных сетей от ул. Мира до ул. Янгеля)</t>
    </r>
  </si>
  <si>
    <r>
      <t>ДЦП</t>
    </r>
    <r>
      <rPr>
        <sz val="12"/>
        <rFont val="Times New Roman"/>
        <family val="1"/>
      </rPr>
      <t>"Программа комплексного развития систем коммунальной инфраструктуры на территории Березняковского СП на период до 2015г."(Кап.рем. теплотрассы по ул. Романовская, ремонт канализационных сетей)</t>
    </r>
  </si>
  <si>
    <t>содержание дорог(придомовые территории)</t>
  </si>
  <si>
    <t>ДЦП"Чистая вода" в Березняковском СП на 2011-2017 гг."(Проектирование и строительство очистных сооружений)       С кредит.задолжен.2014г. МБ-912,0</t>
  </si>
  <si>
    <t>ДЦП"Чистая вода" в Березняковском СП на 2011-2017 гг."(Проектирование и строительство очистных сооружений)       С кредит.задолжен.2014г.</t>
  </si>
  <si>
    <t xml:space="preserve">ДЦП"Программа энергосбережения и повышения энергетической эффективности на територии  МО Березняковского СП на 2011-2015 годы" МБ-2015-239,4 </t>
  </si>
  <si>
    <t>ДЦП"Программа комплексного развития систем коммунальной инфраструктуры на территории Березняковского СП на период до 2015г."-реконструкция  котлов на эл/котельной</t>
  </si>
  <si>
    <t>Программа комплексного развития систем коммунальной инфраструктуры на период до 2015г.(реконструкция сети тепловодос.)</t>
  </si>
  <si>
    <t>ДЦП"Программа комплексного развития систем коммунальной инфраструктуры на территории Березняковского СП на период до 2015г."</t>
  </si>
  <si>
    <r>
      <t>Справочная к решению Думы
Березняковского сельского поселения
"Об утверждении бюджета Березняковского
 сельского поселения на 2016 год"
от "   26  " декабря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2013 года №  66</t>
    </r>
  </si>
  <si>
    <r>
      <t>Справочная к решению Думы
Березняковского сельского поселения
"Об утверждении бюджета Березняковского
 сельского поселения на 2015 год"
от "   26  " декабря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2013 года № 66</t>
    </r>
  </si>
  <si>
    <r>
      <t>Справочная к решению Думы
Березняковского сельского поселения
"Об утверждении бюджета Березняковского
 сельского поселения на 2014 год"
от "  26   " декабря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2013 года № 66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</si>
</sst>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6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6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3" fontId="8" fillId="33" borderId="13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 wrapText="1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8" fillId="36" borderId="10" xfId="0" applyFont="1" applyFill="1" applyBorder="1" applyAlignment="1">
      <alignment vertical="center"/>
    </xf>
    <xf numFmtId="0" fontId="9" fillId="36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3" fontId="5" fillId="36" borderId="10" xfId="0" applyNumberFormat="1" applyFont="1" applyFill="1" applyBorder="1" applyAlignment="1">
      <alignment vertical="center"/>
    </xf>
    <xf numFmtId="0" fontId="5" fillId="36" borderId="0" xfId="0" applyFont="1" applyFill="1" applyAlignment="1">
      <alignment vertical="center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3" fontId="4" fillId="36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169" fontId="1" fillId="0" borderId="0" xfId="0" applyNumberFormat="1" applyFont="1" applyAlignment="1">
      <alignment horizontal="left" vertical="center"/>
    </xf>
    <xf numFmtId="0" fontId="3" fillId="37" borderId="0" xfId="0" applyFont="1" applyFill="1" applyAlignment="1">
      <alignment vertical="center"/>
    </xf>
    <xf numFmtId="1" fontId="5" fillId="36" borderId="10" xfId="0" applyNumberFormat="1" applyFont="1" applyFill="1" applyBorder="1" applyAlignment="1">
      <alignment vertical="center"/>
    </xf>
    <xf numFmtId="1" fontId="8" fillId="36" borderId="10" xfId="0" applyNumberFormat="1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1" fontId="8" fillId="34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2" fontId="14" fillId="37" borderId="0" xfId="0" applyNumberFormat="1" applyFont="1" applyFill="1" applyAlignment="1">
      <alignment horizontal="left" vertical="center"/>
    </xf>
    <xf numFmtId="1" fontId="4" fillId="0" borderId="10" xfId="0" applyNumberFormat="1" applyFont="1" applyFill="1" applyBorder="1" applyAlignment="1">
      <alignment vertical="center"/>
    </xf>
    <xf numFmtId="1" fontId="4" fillId="0" borderId="10" xfId="0" applyNumberFormat="1" applyFont="1" applyBorder="1" applyAlignment="1">
      <alignment vertical="center"/>
    </xf>
    <xf numFmtId="0" fontId="9" fillId="36" borderId="1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170" fontId="5" fillId="0" borderId="10" xfId="0" applyNumberFormat="1" applyFont="1" applyBorder="1" applyAlignment="1">
      <alignment vertical="center"/>
    </xf>
    <xf numFmtId="10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1" fontId="4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0" fontId="5" fillId="34" borderId="10" xfId="0" applyFont="1" applyFill="1" applyBorder="1" applyAlignment="1">
      <alignment vertical="center"/>
    </xf>
    <xf numFmtId="1" fontId="5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3" fontId="8" fillId="34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8" fillId="34" borderId="11" xfId="0" applyNumberFormat="1" applyFont="1" applyFill="1" applyBorder="1" applyAlignment="1">
      <alignment horizontal="left" vertical="center"/>
    </xf>
    <xf numFmtId="49" fontId="8" fillId="34" borderId="10" xfId="0" applyNumberFormat="1" applyFont="1" applyFill="1" applyBorder="1" applyAlignment="1">
      <alignment horizontal="left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1"/>
  <sheetViews>
    <sheetView view="pageBreakPreview" zoomScale="60" zoomScalePageLayoutView="0" workbookViewId="0" topLeftCell="A1">
      <selection activeCell="C4" sqref="C4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67.375" style="1" customWidth="1"/>
    <col min="4" max="4" width="14.375" style="1" customWidth="1"/>
    <col min="5" max="5" width="13.875" style="1" customWidth="1"/>
    <col min="6" max="12" width="14.875" style="1" customWidth="1"/>
    <col min="13" max="16384" width="9.125" style="1" customWidth="1"/>
  </cols>
  <sheetData>
    <row r="1" ht="18" customHeight="1">
      <c r="L1" s="103"/>
    </row>
    <row r="2" spans="2:12" s="64" customFormat="1" ht="76.5" customHeight="1">
      <c r="B2" s="65"/>
      <c r="C2" s="72"/>
      <c r="D2" s="72"/>
      <c r="E2" s="72"/>
      <c r="F2" s="72"/>
      <c r="G2" s="72"/>
      <c r="H2" s="72"/>
      <c r="I2" s="136" t="s">
        <v>169</v>
      </c>
      <c r="J2" s="137"/>
      <c r="K2" s="137"/>
      <c r="L2" s="137"/>
    </row>
    <row r="3" spans="2:12" s="64" customFormat="1" ht="13.5">
      <c r="B3" s="65"/>
      <c r="I3" s="137"/>
      <c r="J3" s="137"/>
      <c r="K3" s="137"/>
      <c r="L3" s="137"/>
    </row>
    <row r="4" s="64" customFormat="1" ht="13.5">
      <c r="B4" s="65"/>
    </row>
    <row r="5" spans="1:12" s="64" customFormat="1" ht="38.25" customHeight="1">
      <c r="A5" s="141" t="s">
        <v>131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2:12" s="64" customFormat="1" ht="14.25" thickBot="1">
      <c r="B6" s="65"/>
      <c r="L6" s="64" t="s">
        <v>100</v>
      </c>
    </row>
    <row r="7" spans="2:12" s="64" customFormat="1" ht="17.25" hidden="1" thickBot="1">
      <c r="B7" s="65"/>
      <c r="E7" s="66"/>
      <c r="F7" s="66"/>
      <c r="G7" s="66">
        <v>1316</v>
      </c>
      <c r="H7" s="66">
        <v>2115</v>
      </c>
      <c r="I7" s="66">
        <v>1550</v>
      </c>
      <c r="J7" s="66"/>
      <c r="K7" s="66"/>
      <c r="L7" s="66"/>
    </row>
    <row r="8" spans="1:5" ht="15" customHeight="1" hidden="1" thickBot="1">
      <c r="A8" s="140"/>
      <c r="B8" s="140"/>
      <c r="C8" s="140"/>
      <c r="D8" s="140"/>
      <c r="E8" s="140"/>
    </row>
    <row r="9" spans="1:12" ht="55.5" customHeight="1">
      <c r="A9" s="138" t="s">
        <v>60</v>
      </c>
      <c r="B9" s="139"/>
      <c r="C9" s="139"/>
      <c r="D9" s="107" t="s">
        <v>145</v>
      </c>
      <c r="E9" s="67" t="s">
        <v>132</v>
      </c>
      <c r="F9" s="115" t="s">
        <v>154</v>
      </c>
      <c r="G9" s="68" t="s">
        <v>97</v>
      </c>
      <c r="H9" s="69" t="s">
        <v>98</v>
      </c>
      <c r="I9" s="69" t="s">
        <v>99</v>
      </c>
      <c r="J9" s="69" t="s">
        <v>120</v>
      </c>
      <c r="K9" s="69" t="s">
        <v>121</v>
      </c>
      <c r="L9" s="69" t="s">
        <v>129</v>
      </c>
    </row>
    <row r="10" spans="1:12" s="7" customFormat="1" ht="20.25" customHeight="1">
      <c r="A10" s="34" t="s">
        <v>21</v>
      </c>
      <c r="B10" s="50"/>
      <c r="C10" s="49"/>
      <c r="D10" s="49"/>
      <c r="E10" s="49"/>
      <c r="F10" s="11"/>
      <c r="G10" s="49"/>
      <c r="H10" s="49"/>
      <c r="I10" s="49"/>
      <c r="J10" s="49"/>
      <c r="K10" s="49"/>
      <c r="L10" s="49"/>
    </row>
    <row r="11" spans="1:12" s="7" customFormat="1" ht="34.5" customHeight="1">
      <c r="A11" s="35" t="s">
        <v>0</v>
      </c>
      <c r="B11" s="5">
        <v>210</v>
      </c>
      <c r="C11" s="60" t="s">
        <v>30</v>
      </c>
      <c r="D11" s="60"/>
      <c r="E11" s="25">
        <f>SUM(E12:E14)</f>
        <v>10967</v>
      </c>
      <c r="F11" s="19">
        <f aca="true" t="shared" si="0" ref="F11:L11">SUM(F12:F14)</f>
        <v>5847</v>
      </c>
      <c r="G11" s="25">
        <f t="shared" si="0"/>
        <v>341</v>
      </c>
      <c r="H11" s="25">
        <f t="shared" si="0"/>
        <v>1913</v>
      </c>
      <c r="I11" s="25">
        <f t="shared" si="0"/>
        <v>2774</v>
      </c>
      <c r="J11" s="25">
        <f t="shared" si="0"/>
        <v>819</v>
      </c>
      <c r="K11" s="25">
        <f t="shared" si="0"/>
        <v>0</v>
      </c>
      <c r="L11" s="25">
        <f t="shared" si="0"/>
        <v>0</v>
      </c>
    </row>
    <row r="12" spans="1:12" s="10" customFormat="1" ht="15.75">
      <c r="A12" s="36" t="s">
        <v>0</v>
      </c>
      <c r="B12" s="8">
        <v>211</v>
      </c>
      <c r="C12" s="59" t="s">
        <v>1</v>
      </c>
      <c r="D12" s="18">
        <f>SUM(D30,D35,D56,D74)</f>
        <v>4879</v>
      </c>
      <c r="E12" s="18">
        <f>SUM(E30,E35,E56,E74)</f>
        <v>8400</v>
      </c>
      <c r="F12" s="116">
        <f aca="true" t="shared" si="1" ref="F12:L12">SUM(F30,F35,F56,F74)</f>
        <v>4474</v>
      </c>
      <c r="G12" s="18">
        <f t="shared" si="1"/>
        <v>72</v>
      </c>
      <c r="H12" s="18">
        <f t="shared" si="1"/>
        <v>1405</v>
      </c>
      <c r="I12" s="18">
        <f t="shared" si="1"/>
        <v>2447</v>
      </c>
      <c r="J12" s="18">
        <f t="shared" si="1"/>
        <v>550</v>
      </c>
      <c r="K12" s="18">
        <f t="shared" si="1"/>
        <v>0</v>
      </c>
      <c r="L12" s="18">
        <f t="shared" si="1"/>
        <v>0</v>
      </c>
    </row>
    <row r="13" spans="1:12" s="10" customFormat="1" ht="15.75">
      <c r="A13" s="36" t="s">
        <v>0</v>
      </c>
      <c r="B13" s="8">
        <v>212</v>
      </c>
      <c r="C13" s="59" t="s">
        <v>2</v>
      </c>
      <c r="D13" s="18">
        <f>SUM(D57,D36,D75,D37,D31)</f>
        <v>26</v>
      </c>
      <c r="E13" s="18">
        <f>SUM(E57,E36,E75,E37,E31)</f>
        <v>30</v>
      </c>
      <c r="F13" s="116">
        <f aca="true" t="shared" si="2" ref="F13:L13">SUM(F57,F36,F75,F37,F31)</f>
        <v>16</v>
      </c>
      <c r="G13" s="18">
        <f t="shared" si="2"/>
        <v>6</v>
      </c>
      <c r="H13" s="18">
        <f t="shared" si="2"/>
        <v>10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</row>
    <row r="14" spans="1:12" s="10" customFormat="1" ht="15.75">
      <c r="A14" s="36" t="s">
        <v>0</v>
      </c>
      <c r="B14" s="8">
        <v>213</v>
      </c>
      <c r="C14" s="59" t="s">
        <v>3</v>
      </c>
      <c r="D14" s="18">
        <f>SUM(D32,D38,D58,D76)</f>
        <v>1390</v>
      </c>
      <c r="E14" s="18">
        <f>SUM(E32,E38,E58,E76)</f>
        <v>2537</v>
      </c>
      <c r="F14" s="116">
        <f aca="true" t="shared" si="3" ref="F14:L14">SUM(F32,F38,F58,F76)</f>
        <v>1357</v>
      </c>
      <c r="G14" s="18">
        <f t="shared" si="3"/>
        <v>263</v>
      </c>
      <c r="H14" s="18">
        <f t="shared" si="3"/>
        <v>498</v>
      </c>
      <c r="I14" s="18">
        <f t="shared" si="3"/>
        <v>327</v>
      </c>
      <c r="J14" s="18">
        <f t="shared" si="3"/>
        <v>269</v>
      </c>
      <c r="K14" s="18">
        <f t="shared" si="3"/>
        <v>0</v>
      </c>
      <c r="L14" s="18">
        <f t="shared" si="3"/>
        <v>0</v>
      </c>
    </row>
    <row r="15" spans="1:12" s="7" customFormat="1" ht="15.75">
      <c r="A15" s="35" t="s">
        <v>0</v>
      </c>
      <c r="B15" s="5">
        <v>220</v>
      </c>
      <c r="C15" s="60" t="s">
        <v>4</v>
      </c>
      <c r="D15" s="25">
        <f>SUM(D16:D21)</f>
        <v>1508</v>
      </c>
      <c r="E15" s="25">
        <f>SUM(E16:E21)</f>
        <v>1930</v>
      </c>
      <c r="F15" s="19">
        <f aca="true" t="shared" si="4" ref="F15:L15">SUM(F16:F21)</f>
        <v>1025</v>
      </c>
      <c r="G15" s="25">
        <f t="shared" si="4"/>
        <v>154</v>
      </c>
      <c r="H15" s="25">
        <f t="shared" si="4"/>
        <v>397</v>
      </c>
      <c r="I15" s="25">
        <f t="shared" si="4"/>
        <v>0</v>
      </c>
      <c r="J15" s="25">
        <f t="shared" si="4"/>
        <v>474</v>
      </c>
      <c r="K15" s="25">
        <f t="shared" si="4"/>
        <v>0</v>
      </c>
      <c r="L15" s="25">
        <f t="shared" si="4"/>
        <v>0</v>
      </c>
    </row>
    <row r="16" spans="1:12" s="10" customFormat="1" ht="15.75">
      <c r="A16" s="36" t="s">
        <v>0</v>
      </c>
      <c r="B16" s="8">
        <v>221</v>
      </c>
      <c r="C16" s="59" t="s">
        <v>5</v>
      </c>
      <c r="D16" s="18">
        <f aca="true" t="shared" si="5" ref="D16:E18">SUM(D60,D40,D78)</f>
        <v>65</v>
      </c>
      <c r="E16" s="18">
        <f t="shared" si="5"/>
        <v>50</v>
      </c>
      <c r="F16" s="116">
        <f aca="true" t="shared" si="6" ref="F16:L16">SUM(F60,F40,F78)</f>
        <v>45</v>
      </c>
      <c r="G16" s="18">
        <f t="shared" si="6"/>
        <v>20</v>
      </c>
      <c r="H16" s="18">
        <f t="shared" si="6"/>
        <v>25</v>
      </c>
      <c r="I16" s="18">
        <f t="shared" si="6"/>
        <v>0</v>
      </c>
      <c r="J16" s="18">
        <f t="shared" si="6"/>
        <v>0</v>
      </c>
      <c r="K16" s="18">
        <f t="shared" si="6"/>
        <v>0</v>
      </c>
      <c r="L16" s="18">
        <f t="shared" si="6"/>
        <v>0</v>
      </c>
    </row>
    <row r="17" spans="1:12" s="10" customFormat="1" ht="15.75">
      <c r="A17" s="36" t="s">
        <v>0</v>
      </c>
      <c r="B17" s="8">
        <v>222</v>
      </c>
      <c r="C17" s="59" t="s">
        <v>6</v>
      </c>
      <c r="D17" s="18">
        <f t="shared" si="5"/>
        <v>15</v>
      </c>
      <c r="E17" s="18">
        <f t="shared" si="5"/>
        <v>45</v>
      </c>
      <c r="F17" s="116">
        <f aca="true" t="shared" si="7" ref="F17:L17">SUM(F61,F41,F79)</f>
        <v>10</v>
      </c>
      <c r="G17" s="18">
        <f t="shared" si="7"/>
        <v>10</v>
      </c>
      <c r="H17" s="18">
        <f t="shared" si="7"/>
        <v>0</v>
      </c>
      <c r="I17" s="18">
        <f t="shared" si="7"/>
        <v>0</v>
      </c>
      <c r="J17" s="18">
        <f t="shared" si="7"/>
        <v>0</v>
      </c>
      <c r="K17" s="18">
        <f t="shared" si="7"/>
        <v>0</v>
      </c>
      <c r="L17" s="18">
        <f t="shared" si="7"/>
        <v>0</v>
      </c>
    </row>
    <row r="18" spans="1:12" s="10" customFormat="1" ht="15.75">
      <c r="A18" s="36" t="s">
        <v>0</v>
      </c>
      <c r="B18" s="8">
        <v>223</v>
      </c>
      <c r="C18" s="59" t="s">
        <v>7</v>
      </c>
      <c r="D18" s="18">
        <f t="shared" si="5"/>
        <v>850</v>
      </c>
      <c r="E18" s="18">
        <f t="shared" si="5"/>
        <v>898</v>
      </c>
      <c r="F18" s="116">
        <f aca="true" t="shared" si="8" ref="F18:L18">SUM(F62,F42,F80)</f>
        <v>860</v>
      </c>
      <c r="G18" s="18">
        <f t="shared" si="8"/>
        <v>58</v>
      </c>
      <c r="H18" s="18">
        <f t="shared" si="8"/>
        <v>328</v>
      </c>
      <c r="I18" s="18">
        <f t="shared" si="8"/>
        <v>0</v>
      </c>
      <c r="J18" s="18">
        <f t="shared" si="8"/>
        <v>474</v>
      </c>
      <c r="K18" s="18">
        <f t="shared" si="8"/>
        <v>0</v>
      </c>
      <c r="L18" s="18">
        <f t="shared" si="8"/>
        <v>0</v>
      </c>
    </row>
    <row r="19" spans="1:12" s="10" customFormat="1" ht="15.75" hidden="1">
      <c r="A19" s="36" t="s">
        <v>0</v>
      </c>
      <c r="B19" s="8">
        <v>224</v>
      </c>
      <c r="C19" s="59" t="s">
        <v>8</v>
      </c>
      <c r="D19" s="59"/>
      <c r="E19" s="18">
        <f>SUM(E63,E43,E81)</f>
        <v>0</v>
      </c>
      <c r="F19" s="116">
        <f aca="true" t="shared" si="9" ref="F19:L19">SUM(F63,F43,F81)</f>
        <v>0</v>
      </c>
      <c r="G19" s="18">
        <f t="shared" si="9"/>
        <v>0</v>
      </c>
      <c r="H19" s="18">
        <f t="shared" si="9"/>
        <v>0</v>
      </c>
      <c r="I19" s="18">
        <f t="shared" si="9"/>
        <v>0</v>
      </c>
      <c r="J19" s="18">
        <f t="shared" si="9"/>
        <v>0</v>
      </c>
      <c r="K19" s="18"/>
      <c r="L19" s="18">
        <f t="shared" si="9"/>
        <v>0</v>
      </c>
    </row>
    <row r="20" spans="1:12" s="10" customFormat="1" ht="15.75">
      <c r="A20" s="36" t="s">
        <v>0</v>
      </c>
      <c r="B20" s="8">
        <v>225</v>
      </c>
      <c r="C20" s="59" t="s">
        <v>9</v>
      </c>
      <c r="D20" s="18">
        <f>SUM(D64,D44,D82)</f>
        <v>185</v>
      </c>
      <c r="E20" s="18">
        <f>SUM(E64,E44,E82)</f>
        <v>145</v>
      </c>
      <c r="F20" s="116">
        <f aca="true" t="shared" si="10" ref="F20:L20">SUM(F64,F44,F82)</f>
        <v>40</v>
      </c>
      <c r="G20" s="18">
        <f t="shared" si="10"/>
        <v>30</v>
      </c>
      <c r="H20" s="18">
        <f t="shared" si="10"/>
        <v>10</v>
      </c>
      <c r="I20" s="18">
        <f t="shared" si="10"/>
        <v>0</v>
      </c>
      <c r="J20" s="18">
        <f t="shared" si="10"/>
        <v>0</v>
      </c>
      <c r="K20" s="18">
        <f t="shared" si="10"/>
        <v>0</v>
      </c>
      <c r="L20" s="18">
        <f t="shared" si="10"/>
        <v>0</v>
      </c>
    </row>
    <row r="21" spans="1:12" s="10" customFormat="1" ht="15.75">
      <c r="A21" s="36" t="s">
        <v>0</v>
      </c>
      <c r="B21" s="8">
        <v>226</v>
      </c>
      <c r="C21" s="59" t="s">
        <v>10</v>
      </c>
      <c r="D21" s="18">
        <f>SUM(D65,D45,D83,D94)</f>
        <v>393</v>
      </c>
      <c r="E21" s="18">
        <f>SUM(E65,E45,E83,E94)</f>
        <v>792</v>
      </c>
      <c r="F21" s="116">
        <f aca="true" t="shared" si="11" ref="F21:L21">SUM(F65,F45,F83,F94)</f>
        <v>70</v>
      </c>
      <c r="G21" s="18">
        <f t="shared" si="11"/>
        <v>36</v>
      </c>
      <c r="H21" s="18">
        <f t="shared" si="11"/>
        <v>34</v>
      </c>
      <c r="I21" s="18">
        <f t="shared" si="11"/>
        <v>0</v>
      </c>
      <c r="J21" s="18">
        <f t="shared" si="11"/>
        <v>0</v>
      </c>
      <c r="K21" s="18">
        <f t="shared" si="11"/>
        <v>0</v>
      </c>
      <c r="L21" s="18">
        <f t="shared" si="11"/>
        <v>0</v>
      </c>
    </row>
    <row r="22" spans="1:12" s="7" customFormat="1" ht="15.75" hidden="1">
      <c r="A22" s="35" t="s">
        <v>0</v>
      </c>
      <c r="B22" s="5">
        <v>231</v>
      </c>
      <c r="C22" s="60" t="s">
        <v>11</v>
      </c>
      <c r="D22" s="60"/>
      <c r="E22" s="25">
        <f>SUM(E92)</f>
        <v>0</v>
      </c>
      <c r="F22" s="19">
        <f aca="true" t="shared" si="12" ref="F22:L22">SUM(F92)</f>
        <v>0</v>
      </c>
      <c r="G22" s="25">
        <f t="shared" si="12"/>
        <v>0</v>
      </c>
      <c r="H22" s="25">
        <f t="shared" si="12"/>
        <v>0</v>
      </c>
      <c r="I22" s="25">
        <f t="shared" si="12"/>
        <v>0</v>
      </c>
      <c r="J22" s="25">
        <f t="shared" si="12"/>
        <v>0</v>
      </c>
      <c r="K22" s="25"/>
      <c r="L22" s="25">
        <f t="shared" si="12"/>
        <v>0</v>
      </c>
    </row>
    <row r="23" spans="1:12" s="7" customFormat="1" ht="15.75">
      <c r="A23" s="35" t="s">
        <v>0</v>
      </c>
      <c r="B23" s="5">
        <v>251</v>
      </c>
      <c r="C23" s="60" t="s">
        <v>117</v>
      </c>
      <c r="D23" s="25">
        <f>D66+D84</f>
        <v>739</v>
      </c>
      <c r="E23" s="25">
        <f>E66+E84</f>
        <v>0</v>
      </c>
      <c r="F23" s="19">
        <f aca="true" t="shared" si="13" ref="F23:L23">SUM(F66,F46,F84)</f>
        <v>740.6</v>
      </c>
      <c r="G23" s="25">
        <f t="shared" si="13"/>
        <v>2</v>
      </c>
      <c r="H23" s="25">
        <f t="shared" si="13"/>
        <v>0</v>
      </c>
      <c r="I23" s="25">
        <f t="shared" si="13"/>
        <v>0</v>
      </c>
      <c r="J23" s="25">
        <f t="shared" si="13"/>
        <v>738.6</v>
      </c>
      <c r="K23" s="25">
        <f t="shared" si="13"/>
        <v>0</v>
      </c>
      <c r="L23" s="25">
        <f t="shared" si="13"/>
        <v>0</v>
      </c>
    </row>
    <row r="24" spans="1:12" s="7" customFormat="1" ht="31.5" hidden="1">
      <c r="A24" s="35" t="s">
        <v>0</v>
      </c>
      <c r="B24" s="5">
        <v>263</v>
      </c>
      <c r="C24" s="60" t="s">
        <v>44</v>
      </c>
      <c r="D24" s="60"/>
      <c r="E24" s="25">
        <f>SUM(E67,E47,E85)</f>
        <v>0</v>
      </c>
      <c r="F24" s="19">
        <f aca="true" t="shared" si="14" ref="F24:L24">SUM(F67,F47,F85)</f>
        <v>0</v>
      </c>
      <c r="G24" s="25">
        <f t="shared" si="14"/>
        <v>0</v>
      </c>
      <c r="H24" s="25">
        <f t="shared" si="14"/>
        <v>0</v>
      </c>
      <c r="I24" s="25">
        <f t="shared" si="14"/>
        <v>0</v>
      </c>
      <c r="J24" s="25">
        <f t="shared" si="14"/>
        <v>0</v>
      </c>
      <c r="K24" s="25"/>
      <c r="L24" s="25">
        <f t="shared" si="14"/>
        <v>0</v>
      </c>
    </row>
    <row r="25" spans="1:12" s="7" customFormat="1" ht="15.75">
      <c r="A25" s="35" t="s">
        <v>0</v>
      </c>
      <c r="B25" s="5">
        <v>290</v>
      </c>
      <c r="C25" s="60" t="s">
        <v>12</v>
      </c>
      <c r="D25" s="25">
        <f>SUM(D68,D93,D95,D48,D86,D91)</f>
        <v>18</v>
      </c>
      <c r="E25" s="25">
        <f>SUM(E68,E93,E95,E48,E86,E91)</f>
        <v>85</v>
      </c>
      <c r="F25" s="19">
        <f aca="true" t="shared" si="15" ref="F25:L25">SUM(F68,F93,F95,F48,F86,F91)</f>
        <v>41</v>
      </c>
      <c r="G25" s="25">
        <f t="shared" si="15"/>
        <v>36</v>
      </c>
      <c r="H25" s="25">
        <f t="shared" si="15"/>
        <v>5</v>
      </c>
      <c r="I25" s="25">
        <f t="shared" si="15"/>
        <v>0</v>
      </c>
      <c r="J25" s="25">
        <f t="shared" si="15"/>
        <v>0</v>
      </c>
      <c r="K25" s="25">
        <f t="shared" si="15"/>
        <v>0</v>
      </c>
      <c r="L25" s="25">
        <f t="shared" si="15"/>
        <v>0</v>
      </c>
    </row>
    <row r="26" spans="1:12" s="7" customFormat="1" ht="15.75">
      <c r="A26" s="35" t="s">
        <v>0</v>
      </c>
      <c r="B26" s="5">
        <v>300</v>
      </c>
      <c r="C26" s="60" t="s">
        <v>13</v>
      </c>
      <c r="D26" s="25">
        <f>D52+D69</f>
        <v>179</v>
      </c>
      <c r="E26" s="25">
        <f>E52+E69</f>
        <v>827</v>
      </c>
      <c r="F26" s="19">
        <f aca="true" t="shared" si="16" ref="F26:L26">F52+F69</f>
        <v>171</v>
      </c>
      <c r="G26" s="25">
        <f t="shared" si="16"/>
        <v>18</v>
      </c>
      <c r="H26" s="25">
        <f t="shared" si="16"/>
        <v>145</v>
      </c>
      <c r="I26" s="25">
        <f t="shared" si="16"/>
        <v>0</v>
      </c>
      <c r="J26" s="25">
        <f t="shared" si="16"/>
        <v>8</v>
      </c>
      <c r="K26" s="25">
        <f t="shared" si="16"/>
        <v>0</v>
      </c>
      <c r="L26" s="25">
        <f t="shared" si="16"/>
        <v>0</v>
      </c>
    </row>
    <row r="27" spans="1:12" s="10" customFormat="1" ht="15.75">
      <c r="A27" s="36" t="s">
        <v>0</v>
      </c>
      <c r="B27" s="8">
        <v>310</v>
      </c>
      <c r="C27" s="59" t="s">
        <v>14</v>
      </c>
      <c r="D27" s="18">
        <f>SUM(D70,D50,D88)</f>
        <v>70</v>
      </c>
      <c r="E27" s="18">
        <f>SUM(E70,E50,E88)</f>
        <v>412</v>
      </c>
      <c r="F27" s="116">
        <f aca="true" t="shared" si="17" ref="F27:L27">SUM(F70,F50,F88)</f>
        <v>40</v>
      </c>
      <c r="G27" s="18">
        <f t="shared" si="17"/>
        <v>10</v>
      </c>
      <c r="H27" s="18">
        <f t="shared" si="17"/>
        <v>30</v>
      </c>
      <c r="I27" s="18">
        <f t="shared" si="17"/>
        <v>0</v>
      </c>
      <c r="J27" s="18">
        <f t="shared" si="17"/>
        <v>0</v>
      </c>
      <c r="K27" s="18">
        <f t="shared" si="17"/>
        <v>0</v>
      </c>
      <c r="L27" s="18">
        <f t="shared" si="17"/>
        <v>0</v>
      </c>
    </row>
    <row r="28" spans="1:12" s="10" customFormat="1" ht="15.75">
      <c r="A28" s="36" t="s">
        <v>0</v>
      </c>
      <c r="B28" s="8">
        <v>340</v>
      </c>
      <c r="C28" s="59" t="s">
        <v>15</v>
      </c>
      <c r="D28" s="18">
        <f aca="true" t="shared" si="18" ref="D28:L28">SUM(D71,D51,D89,D53)</f>
        <v>109</v>
      </c>
      <c r="E28" s="18">
        <f t="shared" si="18"/>
        <v>415</v>
      </c>
      <c r="F28" s="116">
        <f t="shared" si="18"/>
        <v>131</v>
      </c>
      <c r="G28" s="18">
        <f t="shared" si="18"/>
        <v>8</v>
      </c>
      <c r="H28" s="18">
        <f t="shared" si="18"/>
        <v>115</v>
      </c>
      <c r="I28" s="18">
        <f t="shared" si="18"/>
        <v>0</v>
      </c>
      <c r="J28" s="18">
        <f t="shared" si="18"/>
        <v>8</v>
      </c>
      <c r="K28" s="18">
        <f t="shared" si="18"/>
        <v>0</v>
      </c>
      <c r="L28" s="18">
        <f t="shared" si="18"/>
        <v>0</v>
      </c>
    </row>
    <row r="29" spans="1:12" s="10" customFormat="1" ht="15.75">
      <c r="A29" s="37" t="s">
        <v>17</v>
      </c>
      <c r="B29" s="12"/>
      <c r="C29" s="61"/>
      <c r="D29" s="19">
        <f>SUM(D11,D15,D22,D24,D25,D26,D23)</f>
        <v>2444</v>
      </c>
      <c r="E29" s="19">
        <f>SUM(E11,E15,E22,E24,E25,E26,E23)</f>
        <v>13809</v>
      </c>
      <c r="F29" s="19">
        <f aca="true" t="shared" si="19" ref="F29:L29">SUM(F11,F15,F22,F24,F25,F26,F23)</f>
        <v>7824.6</v>
      </c>
      <c r="G29" s="19">
        <f t="shared" si="19"/>
        <v>551</v>
      </c>
      <c r="H29" s="19">
        <f t="shared" si="19"/>
        <v>2460</v>
      </c>
      <c r="I29" s="19">
        <f t="shared" si="19"/>
        <v>2774</v>
      </c>
      <c r="J29" s="19">
        <f t="shared" si="19"/>
        <v>2039.6</v>
      </c>
      <c r="K29" s="19">
        <f t="shared" si="19"/>
        <v>0</v>
      </c>
      <c r="L29" s="19">
        <f t="shared" si="19"/>
        <v>0</v>
      </c>
    </row>
    <row r="30" spans="1:12" s="10" customFormat="1" ht="15.75">
      <c r="A30" s="38" t="s">
        <v>16</v>
      </c>
      <c r="B30" s="8">
        <v>211</v>
      </c>
      <c r="C30" s="59" t="s">
        <v>1</v>
      </c>
      <c r="D30" s="18">
        <v>870</v>
      </c>
      <c r="E30" s="18">
        <v>907</v>
      </c>
      <c r="F30" s="116">
        <f>SUM(G30:L30)</f>
        <v>840</v>
      </c>
      <c r="G30" s="18">
        <v>35</v>
      </c>
      <c r="H30" s="18">
        <v>233</v>
      </c>
      <c r="I30" s="18">
        <v>500</v>
      </c>
      <c r="J30" s="18">
        <v>72</v>
      </c>
      <c r="K30" s="18"/>
      <c r="L30" s="18"/>
    </row>
    <row r="31" spans="1:12" s="10" customFormat="1" ht="15.75">
      <c r="A31" s="38" t="s">
        <v>16</v>
      </c>
      <c r="B31" s="8">
        <v>212</v>
      </c>
      <c r="C31" s="59" t="s">
        <v>2</v>
      </c>
      <c r="D31" s="59">
        <v>0</v>
      </c>
      <c r="E31" s="18">
        <v>0</v>
      </c>
      <c r="F31" s="116"/>
      <c r="G31" s="18"/>
      <c r="H31" s="18"/>
      <c r="I31" s="18"/>
      <c r="J31" s="18"/>
      <c r="K31" s="18"/>
      <c r="L31" s="18"/>
    </row>
    <row r="32" spans="1:12" s="10" customFormat="1" ht="15.75">
      <c r="A32" s="38" t="s">
        <v>16</v>
      </c>
      <c r="B32" s="8">
        <v>213</v>
      </c>
      <c r="C32" s="59" t="s">
        <v>3</v>
      </c>
      <c r="D32" s="59">
        <v>250</v>
      </c>
      <c r="E32" s="18">
        <v>274</v>
      </c>
      <c r="F32" s="116">
        <f>SUM(G32:L32)</f>
        <v>254</v>
      </c>
      <c r="G32" s="18">
        <v>10</v>
      </c>
      <c r="H32" s="18">
        <v>81</v>
      </c>
      <c r="I32" s="18">
        <v>143</v>
      </c>
      <c r="J32" s="18">
        <v>20</v>
      </c>
      <c r="K32" s="18"/>
      <c r="L32" s="18"/>
    </row>
    <row r="33" spans="1:12" s="10" customFormat="1" ht="15.75">
      <c r="A33" s="39"/>
      <c r="B33" s="12"/>
      <c r="C33" s="62" t="s">
        <v>18</v>
      </c>
      <c r="D33" s="19">
        <f aca="true" t="shared" si="20" ref="D33:L33">SUM(D30:D32)</f>
        <v>1120</v>
      </c>
      <c r="E33" s="19">
        <f t="shared" si="20"/>
        <v>1181</v>
      </c>
      <c r="F33" s="19">
        <f t="shared" si="20"/>
        <v>1094</v>
      </c>
      <c r="G33" s="19">
        <f t="shared" si="20"/>
        <v>45</v>
      </c>
      <c r="H33" s="19">
        <f t="shared" si="20"/>
        <v>314</v>
      </c>
      <c r="I33" s="19">
        <f t="shared" si="20"/>
        <v>643</v>
      </c>
      <c r="J33" s="19">
        <f t="shared" si="20"/>
        <v>92</v>
      </c>
      <c r="K33" s="19">
        <f t="shared" si="20"/>
        <v>0</v>
      </c>
      <c r="L33" s="19">
        <f t="shared" si="20"/>
        <v>0</v>
      </c>
    </row>
    <row r="34" spans="1:12" s="7" customFormat="1" ht="21" customHeight="1" hidden="1">
      <c r="A34" s="40" t="s">
        <v>19</v>
      </c>
      <c r="B34" s="5">
        <v>210</v>
      </c>
      <c r="C34" s="60" t="s">
        <v>30</v>
      </c>
      <c r="D34" s="60"/>
      <c r="E34" s="25">
        <f>SUM(E35:E38)</f>
        <v>607</v>
      </c>
      <c r="F34" s="19">
        <f aca="true" t="shared" si="21" ref="F34:L34">SUM(F35:F38)</f>
        <v>582</v>
      </c>
      <c r="G34" s="25">
        <f t="shared" si="21"/>
        <v>28</v>
      </c>
      <c r="H34" s="25">
        <f t="shared" si="21"/>
        <v>554</v>
      </c>
      <c r="I34" s="25">
        <f t="shared" si="21"/>
        <v>0</v>
      </c>
      <c r="J34" s="25">
        <f t="shared" si="21"/>
        <v>0</v>
      </c>
      <c r="K34" s="25"/>
      <c r="L34" s="25">
        <f t="shared" si="21"/>
        <v>0</v>
      </c>
    </row>
    <row r="35" spans="1:12" s="10" customFormat="1" ht="15.75">
      <c r="A35" s="38" t="s">
        <v>19</v>
      </c>
      <c r="B35" s="8">
        <v>211</v>
      </c>
      <c r="C35" s="59" t="s">
        <v>1</v>
      </c>
      <c r="D35" s="59">
        <v>530</v>
      </c>
      <c r="E35" s="18">
        <v>466</v>
      </c>
      <c r="F35" s="116">
        <f>SUM(G35:L35)</f>
        <v>447</v>
      </c>
      <c r="G35" s="18">
        <v>25</v>
      </c>
      <c r="H35" s="18">
        <v>422</v>
      </c>
      <c r="I35" s="18"/>
      <c r="J35" s="18"/>
      <c r="K35" s="18"/>
      <c r="L35" s="18"/>
    </row>
    <row r="36" spans="1:12" s="10" customFormat="1" ht="15.75" hidden="1">
      <c r="A36" s="38" t="s">
        <v>19</v>
      </c>
      <c r="B36" s="8">
        <v>212</v>
      </c>
      <c r="C36" s="59" t="s">
        <v>2</v>
      </c>
      <c r="D36" s="59"/>
      <c r="E36" s="18"/>
      <c r="F36" s="116">
        <f aca="true" t="shared" si="22" ref="F36:F48">SUM(G36:L36)</f>
        <v>0</v>
      </c>
      <c r="G36" s="18"/>
      <c r="H36" s="18"/>
      <c r="I36" s="18"/>
      <c r="J36" s="18"/>
      <c r="K36" s="18"/>
      <c r="L36" s="18"/>
    </row>
    <row r="37" spans="1:12" s="10" customFormat="1" ht="15.75" hidden="1">
      <c r="A37" s="38" t="s">
        <v>19</v>
      </c>
      <c r="B37" s="8">
        <v>212</v>
      </c>
      <c r="C37" s="59" t="s">
        <v>2</v>
      </c>
      <c r="D37" s="59"/>
      <c r="E37" s="18">
        <v>0</v>
      </c>
      <c r="F37" s="116"/>
      <c r="G37" s="18"/>
      <c r="H37" s="18"/>
      <c r="I37" s="18"/>
      <c r="J37" s="18"/>
      <c r="K37" s="18"/>
      <c r="L37" s="18"/>
    </row>
    <row r="38" spans="1:12" s="10" customFormat="1" ht="15.75">
      <c r="A38" s="38" t="s">
        <v>19</v>
      </c>
      <c r="B38" s="8">
        <v>213</v>
      </c>
      <c r="C38" s="59" t="s">
        <v>3</v>
      </c>
      <c r="D38" s="59">
        <v>140</v>
      </c>
      <c r="E38" s="18">
        <v>141</v>
      </c>
      <c r="F38" s="116">
        <f t="shared" si="22"/>
        <v>135</v>
      </c>
      <c r="G38" s="18">
        <v>3</v>
      </c>
      <c r="H38" s="18">
        <v>132</v>
      </c>
      <c r="I38" s="18"/>
      <c r="J38" s="18"/>
      <c r="K38" s="18"/>
      <c r="L38" s="18"/>
    </row>
    <row r="39" spans="1:12" s="7" customFormat="1" ht="15.75" hidden="1">
      <c r="A39" s="40" t="s">
        <v>19</v>
      </c>
      <c r="B39" s="5">
        <v>220</v>
      </c>
      <c r="C39" s="60" t="s">
        <v>4</v>
      </c>
      <c r="D39" s="60"/>
      <c r="E39" s="25">
        <f>SUM(E40:E45)</f>
        <v>0</v>
      </c>
      <c r="F39" s="116">
        <f t="shared" si="22"/>
        <v>0</v>
      </c>
      <c r="G39" s="25"/>
      <c r="H39" s="25"/>
      <c r="I39" s="25"/>
      <c r="J39" s="25"/>
      <c r="K39" s="25"/>
      <c r="L39" s="25"/>
    </row>
    <row r="40" spans="1:12" s="10" customFormat="1" ht="15.75" hidden="1">
      <c r="A40" s="38" t="s">
        <v>19</v>
      </c>
      <c r="B40" s="8">
        <v>221</v>
      </c>
      <c r="C40" s="59" t="s">
        <v>5</v>
      </c>
      <c r="D40" s="59"/>
      <c r="E40" s="18"/>
      <c r="F40" s="116">
        <f t="shared" si="22"/>
        <v>0</v>
      </c>
      <c r="G40" s="18"/>
      <c r="H40" s="18"/>
      <c r="I40" s="18"/>
      <c r="J40" s="18"/>
      <c r="K40" s="18"/>
      <c r="L40" s="18"/>
    </row>
    <row r="41" spans="1:12" s="10" customFormat="1" ht="15.75" hidden="1">
      <c r="A41" s="38" t="s">
        <v>19</v>
      </c>
      <c r="B41" s="8">
        <v>222</v>
      </c>
      <c r="C41" s="59" t="s">
        <v>6</v>
      </c>
      <c r="D41" s="59"/>
      <c r="E41" s="18"/>
      <c r="F41" s="116">
        <f t="shared" si="22"/>
        <v>0</v>
      </c>
      <c r="G41" s="18"/>
      <c r="H41" s="18"/>
      <c r="I41" s="18"/>
      <c r="J41" s="18"/>
      <c r="K41" s="18"/>
      <c r="L41" s="18"/>
    </row>
    <row r="42" spans="1:12" s="10" customFormat="1" ht="15.75" hidden="1">
      <c r="A42" s="38" t="s">
        <v>19</v>
      </c>
      <c r="B42" s="8">
        <v>223</v>
      </c>
      <c r="C42" s="59" t="s">
        <v>7</v>
      </c>
      <c r="D42" s="59"/>
      <c r="E42" s="18"/>
      <c r="F42" s="116">
        <f t="shared" si="22"/>
        <v>0</v>
      </c>
      <c r="G42" s="18"/>
      <c r="H42" s="18"/>
      <c r="I42" s="18"/>
      <c r="J42" s="18"/>
      <c r="K42" s="18"/>
      <c r="L42" s="18"/>
    </row>
    <row r="43" spans="1:12" s="10" customFormat="1" ht="15.75" hidden="1">
      <c r="A43" s="38" t="s">
        <v>19</v>
      </c>
      <c r="B43" s="8">
        <v>224</v>
      </c>
      <c r="C43" s="59" t="s">
        <v>8</v>
      </c>
      <c r="D43" s="59"/>
      <c r="E43" s="18"/>
      <c r="F43" s="116">
        <f t="shared" si="22"/>
        <v>0</v>
      </c>
      <c r="G43" s="18"/>
      <c r="H43" s="18"/>
      <c r="I43" s="18"/>
      <c r="J43" s="18"/>
      <c r="K43" s="18"/>
      <c r="L43" s="18"/>
    </row>
    <row r="44" spans="1:12" s="10" customFormat="1" ht="15.75" hidden="1">
      <c r="A44" s="38" t="s">
        <v>19</v>
      </c>
      <c r="B44" s="8">
        <v>225</v>
      </c>
      <c r="C44" s="59" t="s">
        <v>9</v>
      </c>
      <c r="D44" s="59"/>
      <c r="E44" s="18"/>
      <c r="F44" s="116">
        <f t="shared" si="22"/>
        <v>0</v>
      </c>
      <c r="G44" s="18"/>
      <c r="H44" s="18"/>
      <c r="I44" s="18"/>
      <c r="J44" s="18"/>
      <c r="K44" s="18"/>
      <c r="L44" s="18"/>
    </row>
    <row r="45" spans="1:12" s="10" customFormat="1" ht="15.75" hidden="1">
      <c r="A45" s="38" t="s">
        <v>19</v>
      </c>
      <c r="B45" s="8">
        <v>226</v>
      </c>
      <c r="C45" s="59" t="s">
        <v>10</v>
      </c>
      <c r="D45" s="59"/>
      <c r="E45" s="18"/>
      <c r="F45" s="116">
        <f t="shared" si="22"/>
        <v>0</v>
      </c>
      <c r="G45" s="18"/>
      <c r="H45" s="18"/>
      <c r="I45" s="18"/>
      <c r="J45" s="18"/>
      <c r="K45" s="18"/>
      <c r="L45" s="18"/>
    </row>
    <row r="46" spans="1:12" s="7" customFormat="1" ht="15.75" hidden="1">
      <c r="A46" s="40" t="s">
        <v>19</v>
      </c>
      <c r="B46" s="5">
        <v>262</v>
      </c>
      <c r="C46" s="60" t="s">
        <v>35</v>
      </c>
      <c r="D46" s="60"/>
      <c r="E46" s="25"/>
      <c r="F46" s="116">
        <f t="shared" si="22"/>
        <v>0</v>
      </c>
      <c r="G46" s="25"/>
      <c r="H46" s="25"/>
      <c r="I46" s="25"/>
      <c r="J46" s="25"/>
      <c r="K46" s="25"/>
      <c r="L46" s="25"/>
    </row>
    <row r="47" spans="1:12" s="7" customFormat="1" ht="31.5" hidden="1">
      <c r="A47" s="40" t="s">
        <v>19</v>
      </c>
      <c r="B47" s="5">
        <v>263</v>
      </c>
      <c r="C47" s="60" t="s">
        <v>44</v>
      </c>
      <c r="D47" s="60"/>
      <c r="E47" s="25">
        <v>0</v>
      </c>
      <c r="F47" s="116">
        <f t="shared" si="22"/>
        <v>0</v>
      </c>
      <c r="G47" s="25"/>
      <c r="H47" s="25"/>
      <c r="I47" s="25"/>
      <c r="J47" s="25"/>
      <c r="K47" s="25"/>
      <c r="L47" s="25"/>
    </row>
    <row r="48" spans="1:12" s="10" customFormat="1" ht="15.75">
      <c r="A48" s="38" t="s">
        <v>19</v>
      </c>
      <c r="B48" s="8">
        <v>290</v>
      </c>
      <c r="C48" s="59" t="s">
        <v>12</v>
      </c>
      <c r="D48" s="59">
        <v>2</v>
      </c>
      <c r="E48" s="18">
        <v>5</v>
      </c>
      <c r="F48" s="116">
        <f t="shared" si="22"/>
        <v>1</v>
      </c>
      <c r="G48" s="18">
        <v>1</v>
      </c>
      <c r="H48" s="18"/>
      <c r="I48" s="18"/>
      <c r="J48" s="18"/>
      <c r="K48" s="18"/>
      <c r="L48" s="18"/>
    </row>
    <row r="49" spans="1:12" s="7" customFormat="1" ht="15.75" hidden="1">
      <c r="A49" s="40" t="s">
        <v>19</v>
      </c>
      <c r="B49" s="5">
        <v>300</v>
      </c>
      <c r="C49" s="60" t="s">
        <v>13</v>
      </c>
      <c r="D49" s="60"/>
      <c r="E49" s="25">
        <f>SUM(E50:E51)</f>
        <v>0</v>
      </c>
      <c r="F49" s="19">
        <f aca="true" t="shared" si="23" ref="F49:L49">SUM(F50:F51)</f>
        <v>0</v>
      </c>
      <c r="G49" s="25">
        <f t="shared" si="23"/>
        <v>0</v>
      </c>
      <c r="H49" s="25">
        <f t="shared" si="23"/>
        <v>0</v>
      </c>
      <c r="I49" s="25">
        <f t="shared" si="23"/>
        <v>0</v>
      </c>
      <c r="J49" s="25">
        <f t="shared" si="23"/>
        <v>0</v>
      </c>
      <c r="K49" s="25"/>
      <c r="L49" s="25">
        <f t="shared" si="23"/>
        <v>0</v>
      </c>
    </row>
    <row r="50" spans="1:12" s="10" customFormat="1" ht="15.75" hidden="1">
      <c r="A50" s="38" t="s">
        <v>19</v>
      </c>
      <c r="B50" s="8">
        <v>310</v>
      </c>
      <c r="C50" s="59" t="s">
        <v>14</v>
      </c>
      <c r="D50" s="59"/>
      <c r="E50" s="18"/>
      <c r="F50" s="116"/>
      <c r="G50" s="18"/>
      <c r="H50" s="18"/>
      <c r="I50" s="18"/>
      <c r="J50" s="18"/>
      <c r="K50" s="18"/>
      <c r="L50" s="18"/>
    </row>
    <row r="51" spans="1:12" s="10" customFormat="1" ht="15.75" hidden="1">
      <c r="A51" s="38" t="s">
        <v>19</v>
      </c>
      <c r="B51" s="8">
        <v>340</v>
      </c>
      <c r="C51" s="59" t="s">
        <v>15</v>
      </c>
      <c r="D51" s="59"/>
      <c r="E51" s="18"/>
      <c r="F51" s="116"/>
      <c r="G51" s="18"/>
      <c r="H51" s="18"/>
      <c r="I51" s="18"/>
      <c r="J51" s="18"/>
      <c r="K51" s="18"/>
      <c r="L51" s="18"/>
    </row>
    <row r="52" spans="1:12" s="10" customFormat="1" ht="15.75" hidden="1">
      <c r="A52" s="40" t="s">
        <v>19</v>
      </c>
      <c r="B52" s="5">
        <v>300</v>
      </c>
      <c r="C52" s="60" t="s">
        <v>13</v>
      </c>
      <c r="D52" s="25">
        <f>D53</f>
        <v>0</v>
      </c>
      <c r="E52" s="25">
        <f>E53</f>
        <v>10</v>
      </c>
      <c r="F52" s="19">
        <f>SUM(G52:L52)</f>
        <v>0</v>
      </c>
      <c r="G52" s="25">
        <f aca="true" t="shared" si="24" ref="G52:L52">G53</f>
        <v>0</v>
      </c>
      <c r="H52" s="25">
        <f t="shared" si="24"/>
        <v>0</v>
      </c>
      <c r="I52" s="25">
        <f t="shared" si="24"/>
        <v>0</v>
      </c>
      <c r="J52" s="25">
        <f t="shared" si="24"/>
        <v>0</v>
      </c>
      <c r="K52" s="25">
        <f t="shared" si="24"/>
        <v>0</v>
      </c>
      <c r="L52" s="25">
        <f t="shared" si="24"/>
        <v>0</v>
      </c>
    </row>
    <row r="53" spans="1:12" s="10" customFormat="1" ht="15.75" hidden="1">
      <c r="A53" s="38" t="s">
        <v>19</v>
      </c>
      <c r="B53" s="8">
        <v>340</v>
      </c>
      <c r="C53" s="59" t="s">
        <v>15</v>
      </c>
      <c r="D53" s="59"/>
      <c r="E53" s="18">
        <v>10</v>
      </c>
      <c r="F53" s="116">
        <f>SUM(G53:L53)</f>
        <v>0</v>
      </c>
      <c r="G53" s="18">
        <v>0</v>
      </c>
      <c r="H53" s="18"/>
      <c r="I53" s="18"/>
      <c r="J53" s="18"/>
      <c r="K53" s="18"/>
      <c r="L53" s="18"/>
    </row>
    <row r="54" spans="1:12" s="10" customFormat="1" ht="15.75">
      <c r="A54" s="39"/>
      <c r="B54" s="12"/>
      <c r="C54" s="62" t="s">
        <v>18</v>
      </c>
      <c r="D54" s="19">
        <f>D35+D37+D38+D48+D52</f>
        <v>672</v>
      </c>
      <c r="E54" s="19">
        <f>E35+E37+E38+E48+E52</f>
        <v>622</v>
      </c>
      <c r="F54" s="19">
        <f aca="true" t="shared" si="25" ref="F54:L54">F35+F37+F38+F48+F52</f>
        <v>583</v>
      </c>
      <c r="G54" s="19">
        <f t="shared" si="25"/>
        <v>29</v>
      </c>
      <c r="H54" s="19">
        <f t="shared" si="25"/>
        <v>554</v>
      </c>
      <c r="I54" s="19">
        <f t="shared" si="25"/>
        <v>0</v>
      </c>
      <c r="J54" s="19">
        <f t="shared" si="25"/>
        <v>0</v>
      </c>
      <c r="K54" s="19">
        <f t="shared" si="25"/>
        <v>0</v>
      </c>
      <c r="L54" s="19">
        <f t="shared" si="25"/>
        <v>0</v>
      </c>
    </row>
    <row r="55" spans="1:12" s="7" customFormat="1" ht="18" customHeight="1">
      <c r="A55" s="40" t="s">
        <v>20</v>
      </c>
      <c r="B55" s="5">
        <v>210</v>
      </c>
      <c r="C55" s="60" t="s">
        <v>30</v>
      </c>
      <c r="D55" s="25">
        <f>SUM(D56:D58)</f>
        <v>4505</v>
      </c>
      <c r="E55" s="25">
        <f>SUM(E56:E58)</f>
        <v>9179</v>
      </c>
      <c r="F55" s="19">
        <f aca="true" t="shared" si="26" ref="F55:L55">SUM(F56:F58)</f>
        <v>4171</v>
      </c>
      <c r="G55" s="25">
        <f t="shared" si="26"/>
        <v>268</v>
      </c>
      <c r="H55" s="25">
        <f t="shared" si="26"/>
        <v>1045</v>
      </c>
      <c r="I55" s="25">
        <f t="shared" si="26"/>
        <v>2131</v>
      </c>
      <c r="J55" s="25">
        <f t="shared" si="26"/>
        <v>727</v>
      </c>
      <c r="K55" s="25">
        <f t="shared" si="26"/>
        <v>0</v>
      </c>
      <c r="L55" s="25">
        <f t="shared" si="26"/>
        <v>0</v>
      </c>
    </row>
    <row r="56" spans="1:12" s="10" customFormat="1" ht="15.75">
      <c r="A56" s="38" t="s">
        <v>20</v>
      </c>
      <c r="B56" s="8">
        <v>211</v>
      </c>
      <c r="C56" s="59" t="s">
        <v>1</v>
      </c>
      <c r="D56" s="59">
        <v>3479</v>
      </c>
      <c r="E56" s="18">
        <v>7027</v>
      </c>
      <c r="F56" s="116">
        <f>SUM(G56:L56)</f>
        <v>3187</v>
      </c>
      <c r="G56" s="18">
        <v>12</v>
      </c>
      <c r="H56" s="18">
        <v>750</v>
      </c>
      <c r="I56" s="18">
        <v>1947</v>
      </c>
      <c r="J56" s="18">
        <v>478</v>
      </c>
      <c r="K56" s="18"/>
      <c r="L56" s="18"/>
    </row>
    <row r="57" spans="1:12" s="10" customFormat="1" ht="15.75">
      <c r="A57" s="38" t="s">
        <v>20</v>
      </c>
      <c r="B57" s="8">
        <v>212</v>
      </c>
      <c r="C57" s="59" t="s">
        <v>2</v>
      </c>
      <c r="D57" s="59">
        <v>26</v>
      </c>
      <c r="E57" s="18">
        <v>30</v>
      </c>
      <c r="F57" s="116">
        <f>SUM(G57:L57)</f>
        <v>16</v>
      </c>
      <c r="G57" s="18">
        <v>6</v>
      </c>
      <c r="H57" s="18">
        <v>10</v>
      </c>
      <c r="I57" s="18"/>
      <c r="J57" s="18"/>
      <c r="K57" s="18"/>
      <c r="L57" s="18"/>
    </row>
    <row r="58" spans="1:12" s="10" customFormat="1" ht="15.75">
      <c r="A58" s="38" t="s">
        <v>20</v>
      </c>
      <c r="B58" s="8">
        <v>213</v>
      </c>
      <c r="C58" s="59" t="s">
        <v>3</v>
      </c>
      <c r="D58" s="59">
        <v>1000</v>
      </c>
      <c r="E58" s="18">
        <v>2122</v>
      </c>
      <c r="F58" s="116">
        <f>SUM(G58:L58)</f>
        <v>968</v>
      </c>
      <c r="G58" s="18">
        <v>250</v>
      </c>
      <c r="H58" s="18">
        <v>285</v>
      </c>
      <c r="I58" s="18">
        <v>184</v>
      </c>
      <c r="J58" s="18">
        <v>249</v>
      </c>
      <c r="K58" s="18"/>
      <c r="L58" s="18"/>
    </row>
    <row r="59" spans="1:12" s="7" customFormat="1" ht="15.75">
      <c r="A59" s="40" t="s">
        <v>20</v>
      </c>
      <c r="B59" s="5">
        <v>220</v>
      </c>
      <c r="C59" s="60" t="s">
        <v>4</v>
      </c>
      <c r="D59" s="25">
        <f>D60+D61+D62+D64+D65</f>
        <v>1508</v>
      </c>
      <c r="E59" s="25">
        <f>E60+E61+E62+E64+E65</f>
        <v>1930</v>
      </c>
      <c r="F59" s="19">
        <f aca="true" t="shared" si="27" ref="F59:L59">F60+F61+F62+F64+F65</f>
        <v>1025</v>
      </c>
      <c r="G59" s="25">
        <f t="shared" si="27"/>
        <v>154</v>
      </c>
      <c r="H59" s="25">
        <f t="shared" si="27"/>
        <v>397</v>
      </c>
      <c r="I59" s="25">
        <f t="shared" si="27"/>
        <v>0</v>
      </c>
      <c r="J59" s="25">
        <f t="shared" si="27"/>
        <v>474</v>
      </c>
      <c r="K59" s="25">
        <f t="shared" si="27"/>
        <v>0</v>
      </c>
      <c r="L59" s="25">
        <f t="shared" si="27"/>
        <v>0</v>
      </c>
    </row>
    <row r="60" spans="1:12" s="10" customFormat="1" ht="15.75">
      <c r="A60" s="38" t="s">
        <v>20</v>
      </c>
      <c r="B60" s="8">
        <v>221</v>
      </c>
      <c r="C60" s="59" t="s">
        <v>5</v>
      </c>
      <c r="D60" s="59">
        <v>65</v>
      </c>
      <c r="E60" s="18">
        <v>50</v>
      </c>
      <c r="F60" s="116">
        <f>SUM(G60:L60)</f>
        <v>45</v>
      </c>
      <c r="G60" s="18">
        <v>20</v>
      </c>
      <c r="H60" s="18">
        <v>25</v>
      </c>
      <c r="I60" s="18"/>
      <c r="J60" s="18"/>
      <c r="K60" s="18"/>
      <c r="L60" s="18"/>
    </row>
    <row r="61" spans="1:12" s="10" customFormat="1" ht="15.75">
      <c r="A61" s="38" t="s">
        <v>20</v>
      </c>
      <c r="B61" s="8">
        <v>222</v>
      </c>
      <c r="C61" s="59" t="s">
        <v>6</v>
      </c>
      <c r="D61" s="59">
        <v>15</v>
      </c>
      <c r="E61" s="18">
        <v>45</v>
      </c>
      <c r="F61" s="116">
        <f aca="true" t="shared" si="28" ref="F61:F66">SUM(G61:L61)</f>
        <v>10</v>
      </c>
      <c r="G61" s="18">
        <v>10</v>
      </c>
      <c r="H61" s="18"/>
      <c r="I61" s="18"/>
      <c r="J61" s="18"/>
      <c r="K61" s="18"/>
      <c r="L61" s="18"/>
    </row>
    <row r="62" spans="1:12" s="10" customFormat="1" ht="15.75">
      <c r="A62" s="38" t="s">
        <v>20</v>
      </c>
      <c r="B62" s="8">
        <v>223</v>
      </c>
      <c r="C62" s="59" t="s">
        <v>7</v>
      </c>
      <c r="D62" s="59">
        <v>850</v>
      </c>
      <c r="E62" s="18">
        <v>898</v>
      </c>
      <c r="F62" s="116">
        <f t="shared" si="28"/>
        <v>860</v>
      </c>
      <c r="G62" s="18">
        <v>58</v>
      </c>
      <c r="H62" s="18">
        <v>328</v>
      </c>
      <c r="I62" s="18"/>
      <c r="J62" s="18">
        <v>474</v>
      </c>
      <c r="K62" s="18"/>
      <c r="L62" s="18"/>
    </row>
    <row r="63" spans="1:12" s="10" customFormat="1" ht="15.75" hidden="1">
      <c r="A63" s="38" t="s">
        <v>20</v>
      </c>
      <c r="B63" s="8">
        <v>224</v>
      </c>
      <c r="C63" s="59" t="s">
        <v>8</v>
      </c>
      <c r="D63" s="59"/>
      <c r="E63" s="18">
        <v>0</v>
      </c>
      <c r="F63" s="116">
        <f t="shared" si="28"/>
        <v>0</v>
      </c>
      <c r="G63" s="18"/>
      <c r="H63" s="18"/>
      <c r="I63" s="18"/>
      <c r="J63" s="18"/>
      <c r="K63" s="18"/>
      <c r="L63" s="18"/>
    </row>
    <row r="64" spans="1:12" s="10" customFormat="1" ht="15.75">
      <c r="A64" s="38" t="s">
        <v>20</v>
      </c>
      <c r="B64" s="8">
        <v>225</v>
      </c>
      <c r="C64" s="59" t="s">
        <v>9</v>
      </c>
      <c r="D64" s="59">
        <v>185</v>
      </c>
      <c r="E64" s="18">
        <v>145</v>
      </c>
      <c r="F64" s="116">
        <f t="shared" si="28"/>
        <v>40</v>
      </c>
      <c r="G64" s="18">
        <v>30</v>
      </c>
      <c r="H64" s="18">
        <v>10</v>
      </c>
      <c r="I64" s="18"/>
      <c r="J64" s="18"/>
      <c r="K64" s="18"/>
      <c r="L64" s="18"/>
    </row>
    <row r="65" spans="1:12" s="10" customFormat="1" ht="19.5" customHeight="1">
      <c r="A65" s="38" t="s">
        <v>20</v>
      </c>
      <c r="B65" s="8">
        <v>226</v>
      </c>
      <c r="C65" s="59" t="s">
        <v>146</v>
      </c>
      <c r="D65" s="59">
        <v>393</v>
      </c>
      <c r="E65" s="18">
        <v>792</v>
      </c>
      <c r="F65" s="116">
        <f t="shared" si="28"/>
        <v>70</v>
      </c>
      <c r="G65" s="18">
        <v>36</v>
      </c>
      <c r="H65" s="18">
        <v>34</v>
      </c>
      <c r="I65" s="18"/>
      <c r="J65" s="18"/>
      <c r="K65" s="18"/>
      <c r="L65" s="18"/>
    </row>
    <row r="66" spans="1:12" s="7" customFormat="1" ht="15.75">
      <c r="A66" s="40" t="s">
        <v>20</v>
      </c>
      <c r="B66" s="5">
        <v>251</v>
      </c>
      <c r="C66" s="59" t="s">
        <v>117</v>
      </c>
      <c r="D66" s="60">
        <v>108</v>
      </c>
      <c r="E66" s="25">
        <v>0</v>
      </c>
      <c r="F66" s="19">
        <f t="shared" si="28"/>
        <v>108</v>
      </c>
      <c r="G66" s="25"/>
      <c r="H66" s="25"/>
      <c r="I66" s="25"/>
      <c r="J66" s="25">
        <v>108</v>
      </c>
      <c r="K66" s="25"/>
      <c r="L66" s="25"/>
    </row>
    <row r="67" spans="1:12" s="7" customFormat="1" ht="42" customHeight="1" hidden="1">
      <c r="A67" s="40" t="s">
        <v>20</v>
      </c>
      <c r="B67" s="5">
        <v>263</v>
      </c>
      <c r="C67" s="60" t="s">
        <v>44</v>
      </c>
      <c r="D67" s="60"/>
      <c r="E67" s="25">
        <v>0</v>
      </c>
      <c r="F67" s="19">
        <f>SUM(G67:L67)</f>
        <v>0</v>
      </c>
      <c r="G67" s="25">
        <v>0</v>
      </c>
      <c r="H67" s="25">
        <v>0</v>
      </c>
      <c r="I67" s="25">
        <v>0</v>
      </c>
      <c r="J67" s="25">
        <v>0</v>
      </c>
      <c r="K67" s="25"/>
      <c r="L67" s="25">
        <v>0</v>
      </c>
    </row>
    <row r="68" spans="1:12" s="7" customFormat="1" ht="15.75">
      <c r="A68" s="40" t="s">
        <v>20</v>
      </c>
      <c r="B68" s="5">
        <v>290</v>
      </c>
      <c r="C68" s="60" t="s">
        <v>12</v>
      </c>
      <c r="D68" s="60">
        <v>5</v>
      </c>
      <c r="E68" s="25">
        <v>30</v>
      </c>
      <c r="F68" s="19">
        <f>SUM(G68:L68)</f>
        <v>15</v>
      </c>
      <c r="G68" s="25">
        <v>15</v>
      </c>
      <c r="H68" s="25">
        <v>0</v>
      </c>
      <c r="I68" s="25">
        <v>0</v>
      </c>
      <c r="J68" s="25">
        <v>0</v>
      </c>
      <c r="K68" s="25"/>
      <c r="L68" s="25">
        <v>0</v>
      </c>
    </row>
    <row r="69" spans="1:12" s="7" customFormat="1" ht="15.75">
      <c r="A69" s="40" t="s">
        <v>20</v>
      </c>
      <c r="B69" s="5">
        <v>300</v>
      </c>
      <c r="C69" s="60" t="s">
        <v>13</v>
      </c>
      <c r="D69" s="25">
        <f>SUM(D70:D71)</f>
        <v>179</v>
      </c>
      <c r="E69" s="25">
        <f>SUM(E70:E71)</f>
        <v>817</v>
      </c>
      <c r="F69" s="19">
        <f aca="true" t="shared" si="29" ref="F69:L69">SUM(F70:F71)</f>
        <v>171</v>
      </c>
      <c r="G69" s="25">
        <f t="shared" si="29"/>
        <v>18</v>
      </c>
      <c r="H69" s="25">
        <f t="shared" si="29"/>
        <v>145</v>
      </c>
      <c r="I69" s="25">
        <f t="shared" si="29"/>
        <v>0</v>
      </c>
      <c r="J69" s="25">
        <f t="shared" si="29"/>
        <v>8</v>
      </c>
      <c r="K69" s="25"/>
      <c r="L69" s="25">
        <f t="shared" si="29"/>
        <v>0</v>
      </c>
    </row>
    <row r="70" spans="1:12" s="10" customFormat="1" ht="15.75">
      <c r="A70" s="38" t="s">
        <v>20</v>
      </c>
      <c r="B70" s="8">
        <v>310</v>
      </c>
      <c r="C70" s="59" t="s">
        <v>14</v>
      </c>
      <c r="D70" s="59">
        <v>70</v>
      </c>
      <c r="E70" s="18">
        <v>412</v>
      </c>
      <c r="F70" s="116">
        <f>SUM(G70:L70)</f>
        <v>40</v>
      </c>
      <c r="G70" s="18">
        <v>10</v>
      </c>
      <c r="H70" s="18">
        <v>30</v>
      </c>
      <c r="I70" s="18"/>
      <c r="J70" s="18"/>
      <c r="K70" s="18"/>
      <c r="L70" s="18"/>
    </row>
    <row r="71" spans="1:12" s="10" customFormat="1" ht="15.75">
      <c r="A71" s="38" t="s">
        <v>20</v>
      </c>
      <c r="B71" s="8">
        <v>340</v>
      </c>
      <c r="C71" s="59" t="s">
        <v>15</v>
      </c>
      <c r="D71" s="59">
        <v>109</v>
      </c>
      <c r="E71" s="18">
        <v>405</v>
      </c>
      <c r="F71" s="116">
        <f>SUM(G71:L71)</f>
        <v>131</v>
      </c>
      <c r="G71" s="18">
        <v>8</v>
      </c>
      <c r="H71" s="18">
        <v>115</v>
      </c>
      <c r="I71" s="18"/>
      <c r="J71" s="18">
        <v>8</v>
      </c>
      <c r="K71" s="18"/>
      <c r="L71" s="18"/>
    </row>
    <row r="72" spans="1:12" s="10" customFormat="1" ht="15.75">
      <c r="A72" s="39"/>
      <c r="B72" s="12"/>
      <c r="C72" s="11" t="s">
        <v>18</v>
      </c>
      <c r="D72" s="19">
        <f>SUM(D55,D59,D67,D68,D69,D66)</f>
        <v>6305</v>
      </c>
      <c r="E72" s="19">
        <f>SUM(E55,E59,E67,E68,E69,E66)</f>
        <v>11956</v>
      </c>
      <c r="F72" s="19">
        <f>SUM(F55,F59,F67,F68,F69,F66)</f>
        <v>5490</v>
      </c>
      <c r="G72" s="19">
        <f aca="true" t="shared" si="30" ref="G72:L72">SUM(G55,G59,G67,G68,G69,G66)</f>
        <v>455</v>
      </c>
      <c r="H72" s="19">
        <f t="shared" si="30"/>
        <v>1587</v>
      </c>
      <c r="I72" s="19">
        <f t="shared" si="30"/>
        <v>2131</v>
      </c>
      <c r="J72" s="19">
        <f t="shared" si="30"/>
        <v>1317</v>
      </c>
      <c r="K72" s="19">
        <f t="shared" si="30"/>
        <v>0</v>
      </c>
      <c r="L72" s="19">
        <f t="shared" si="30"/>
        <v>0</v>
      </c>
    </row>
    <row r="73" spans="1:12" s="7" customFormat="1" ht="22.5" customHeight="1" hidden="1">
      <c r="A73" s="40" t="s">
        <v>67</v>
      </c>
      <c r="B73" s="5"/>
      <c r="C73" s="60"/>
      <c r="D73" s="60"/>
      <c r="E73" s="25">
        <f>SUM(E74:E76)</f>
        <v>0</v>
      </c>
      <c r="F73" s="19">
        <f aca="true" t="shared" si="31" ref="F73:L73">SUM(F74:F76)</f>
        <v>0</v>
      </c>
      <c r="G73" s="25">
        <f t="shared" si="31"/>
        <v>0</v>
      </c>
      <c r="H73" s="25">
        <f t="shared" si="31"/>
        <v>0</v>
      </c>
      <c r="I73" s="25">
        <f t="shared" si="31"/>
        <v>0</v>
      </c>
      <c r="J73" s="25">
        <f t="shared" si="31"/>
        <v>0</v>
      </c>
      <c r="K73" s="25"/>
      <c r="L73" s="25">
        <f t="shared" si="31"/>
        <v>0</v>
      </c>
    </row>
    <row r="74" spans="1:12" s="10" customFormat="1" ht="15.75" hidden="1">
      <c r="A74" s="38" t="s">
        <v>67</v>
      </c>
      <c r="B74" s="8">
        <v>211</v>
      </c>
      <c r="C74" s="59" t="s">
        <v>1</v>
      </c>
      <c r="D74" s="59"/>
      <c r="E74" s="18"/>
      <c r="F74" s="116"/>
      <c r="G74" s="18"/>
      <c r="H74" s="18"/>
      <c r="I74" s="18"/>
      <c r="J74" s="18"/>
      <c r="K74" s="18"/>
      <c r="L74" s="18"/>
    </row>
    <row r="75" spans="1:12" s="10" customFormat="1" ht="15.75" hidden="1">
      <c r="A75" s="38" t="s">
        <v>67</v>
      </c>
      <c r="B75" s="8">
        <v>212</v>
      </c>
      <c r="C75" s="59" t="s">
        <v>2</v>
      </c>
      <c r="D75" s="59"/>
      <c r="E75" s="18"/>
      <c r="F75" s="116"/>
      <c r="G75" s="18"/>
      <c r="H75" s="18"/>
      <c r="I75" s="18"/>
      <c r="J75" s="18"/>
      <c r="K75" s="18"/>
      <c r="L75" s="18"/>
    </row>
    <row r="76" spans="1:12" s="10" customFormat="1" ht="15.75" hidden="1">
      <c r="A76" s="38" t="s">
        <v>67</v>
      </c>
      <c r="B76" s="8">
        <v>213</v>
      </c>
      <c r="C76" s="59" t="s">
        <v>3</v>
      </c>
      <c r="D76" s="59"/>
      <c r="E76" s="18"/>
      <c r="F76" s="116"/>
      <c r="G76" s="18"/>
      <c r="H76" s="18"/>
      <c r="I76" s="18"/>
      <c r="J76" s="18"/>
      <c r="K76" s="18"/>
      <c r="L76" s="18"/>
    </row>
    <row r="77" spans="1:12" s="7" customFormat="1" ht="15.75" hidden="1">
      <c r="A77" s="40" t="s">
        <v>67</v>
      </c>
      <c r="B77" s="5">
        <v>220</v>
      </c>
      <c r="C77" s="60" t="s">
        <v>4</v>
      </c>
      <c r="D77" s="60"/>
      <c r="E77" s="25">
        <f>SUM(E78:E84)</f>
        <v>0</v>
      </c>
      <c r="F77" s="19">
        <f aca="true" t="shared" si="32" ref="F77:L77">SUM(F78:F84)</f>
        <v>632.6</v>
      </c>
      <c r="G77" s="25">
        <f t="shared" si="32"/>
        <v>2</v>
      </c>
      <c r="H77" s="25">
        <f t="shared" si="32"/>
        <v>0</v>
      </c>
      <c r="I77" s="25">
        <f t="shared" si="32"/>
        <v>0</v>
      </c>
      <c r="J77" s="25">
        <f t="shared" si="32"/>
        <v>630.6</v>
      </c>
      <c r="K77" s="25"/>
      <c r="L77" s="25">
        <f t="shared" si="32"/>
        <v>0</v>
      </c>
    </row>
    <row r="78" spans="1:12" s="10" customFormat="1" ht="15.75" hidden="1">
      <c r="A78" s="38" t="s">
        <v>67</v>
      </c>
      <c r="B78" s="8">
        <v>221</v>
      </c>
      <c r="C78" s="59" t="s">
        <v>5</v>
      </c>
      <c r="D78" s="59"/>
      <c r="E78" s="18"/>
      <c r="F78" s="116"/>
      <c r="G78" s="18"/>
      <c r="H78" s="18"/>
      <c r="I78" s="18"/>
      <c r="J78" s="18"/>
      <c r="K78" s="18"/>
      <c r="L78" s="18"/>
    </row>
    <row r="79" spans="1:12" s="10" customFormat="1" ht="15.75" hidden="1">
      <c r="A79" s="38" t="s">
        <v>67</v>
      </c>
      <c r="B79" s="8">
        <v>222</v>
      </c>
      <c r="C79" s="59" t="s">
        <v>6</v>
      </c>
      <c r="D79" s="59"/>
      <c r="E79" s="18"/>
      <c r="F79" s="116"/>
      <c r="G79" s="18"/>
      <c r="H79" s="18"/>
      <c r="I79" s="18"/>
      <c r="J79" s="18"/>
      <c r="K79" s="18"/>
      <c r="L79" s="18"/>
    </row>
    <row r="80" spans="1:12" s="10" customFormat="1" ht="15.75" hidden="1">
      <c r="A80" s="38" t="s">
        <v>67</v>
      </c>
      <c r="B80" s="8">
        <v>223</v>
      </c>
      <c r="C80" s="59" t="s">
        <v>7</v>
      </c>
      <c r="D80" s="59"/>
      <c r="E80" s="18"/>
      <c r="F80" s="116"/>
      <c r="G80" s="18"/>
      <c r="H80" s="18"/>
      <c r="I80" s="18"/>
      <c r="J80" s="18"/>
      <c r="K80" s="18"/>
      <c r="L80" s="18"/>
    </row>
    <row r="81" spans="1:12" s="10" customFormat="1" ht="15.75" hidden="1">
      <c r="A81" s="38" t="s">
        <v>67</v>
      </c>
      <c r="B81" s="8">
        <v>224</v>
      </c>
      <c r="C81" s="59" t="s">
        <v>8</v>
      </c>
      <c r="D81" s="59"/>
      <c r="E81" s="18"/>
      <c r="F81" s="116"/>
      <c r="G81" s="18"/>
      <c r="H81" s="18"/>
      <c r="I81" s="18"/>
      <c r="J81" s="18"/>
      <c r="K81" s="18"/>
      <c r="L81" s="18"/>
    </row>
    <row r="82" spans="1:12" s="10" customFormat="1" ht="15.75" hidden="1">
      <c r="A82" s="38" t="s">
        <v>67</v>
      </c>
      <c r="B82" s="8">
        <v>225</v>
      </c>
      <c r="C82" s="59" t="s">
        <v>9</v>
      </c>
      <c r="D82" s="59"/>
      <c r="E82" s="18"/>
      <c r="F82" s="116"/>
      <c r="G82" s="18"/>
      <c r="H82" s="18"/>
      <c r="I82" s="18"/>
      <c r="J82" s="18"/>
      <c r="K82" s="18"/>
      <c r="L82" s="18"/>
    </row>
    <row r="83" spans="1:12" s="10" customFormat="1" ht="15.75" hidden="1">
      <c r="A83" s="38" t="s">
        <v>67</v>
      </c>
      <c r="B83" s="8">
        <v>226</v>
      </c>
      <c r="C83" s="59" t="s">
        <v>10</v>
      </c>
      <c r="D83" s="59"/>
      <c r="E83" s="18"/>
      <c r="F83" s="116"/>
      <c r="G83" s="18"/>
      <c r="H83" s="18"/>
      <c r="I83" s="18"/>
      <c r="J83" s="18"/>
      <c r="K83" s="18"/>
      <c r="L83" s="18"/>
    </row>
    <row r="84" spans="1:12" s="7" customFormat="1" ht="21.75" customHeight="1">
      <c r="A84" s="38" t="s">
        <v>67</v>
      </c>
      <c r="B84" s="8">
        <v>251</v>
      </c>
      <c r="C84" s="59" t="s">
        <v>117</v>
      </c>
      <c r="D84" s="59">
        <v>631</v>
      </c>
      <c r="E84" s="25">
        <v>0</v>
      </c>
      <c r="F84" s="19">
        <f>SUM(G84:L84)</f>
        <v>632.6</v>
      </c>
      <c r="G84" s="25">
        <v>2</v>
      </c>
      <c r="H84" s="25"/>
      <c r="I84" s="25"/>
      <c r="J84" s="25">
        <v>630.6</v>
      </c>
      <c r="K84" s="25"/>
      <c r="L84" s="25"/>
    </row>
    <row r="85" spans="1:12" s="7" customFormat="1" ht="31.5" hidden="1">
      <c r="A85" s="40" t="s">
        <v>67</v>
      </c>
      <c r="B85" s="5">
        <v>263</v>
      </c>
      <c r="C85" s="60" t="s">
        <v>44</v>
      </c>
      <c r="D85" s="60"/>
      <c r="E85" s="25">
        <v>0</v>
      </c>
      <c r="F85" s="19">
        <v>0</v>
      </c>
      <c r="G85" s="25">
        <v>0</v>
      </c>
      <c r="H85" s="25">
        <v>0</v>
      </c>
      <c r="I85" s="25">
        <v>0</v>
      </c>
      <c r="J85" s="25">
        <v>0</v>
      </c>
      <c r="K85" s="25"/>
      <c r="L85" s="25">
        <v>0</v>
      </c>
    </row>
    <row r="86" spans="1:12" s="7" customFormat="1" ht="15.75" hidden="1">
      <c r="A86" s="40" t="s">
        <v>67</v>
      </c>
      <c r="B86" s="5">
        <v>290</v>
      </c>
      <c r="C86" s="60" t="s">
        <v>12</v>
      </c>
      <c r="D86" s="60"/>
      <c r="E86" s="25">
        <v>0</v>
      </c>
      <c r="F86" s="19">
        <v>0</v>
      </c>
      <c r="G86" s="25">
        <v>0</v>
      </c>
      <c r="H86" s="25">
        <v>0</v>
      </c>
      <c r="I86" s="25">
        <v>0</v>
      </c>
      <c r="J86" s="25">
        <v>0</v>
      </c>
      <c r="K86" s="25"/>
      <c r="L86" s="25">
        <v>0</v>
      </c>
    </row>
    <row r="87" spans="1:12" s="7" customFormat="1" ht="15.75" hidden="1">
      <c r="A87" s="40" t="s">
        <v>67</v>
      </c>
      <c r="B87" s="5">
        <v>300</v>
      </c>
      <c r="C87" s="60" t="s">
        <v>13</v>
      </c>
      <c r="D87" s="60"/>
      <c r="E87" s="25">
        <f>SUM(E88:E89)</f>
        <v>0</v>
      </c>
      <c r="F87" s="19">
        <f aca="true" t="shared" si="33" ref="F87:L87">SUM(F88:F89)</f>
        <v>0</v>
      </c>
      <c r="G87" s="25">
        <f t="shared" si="33"/>
        <v>0</v>
      </c>
      <c r="H87" s="25">
        <f t="shared" si="33"/>
        <v>0</v>
      </c>
      <c r="I87" s="25">
        <f t="shared" si="33"/>
        <v>0</v>
      </c>
      <c r="J87" s="25">
        <f t="shared" si="33"/>
        <v>0</v>
      </c>
      <c r="K87" s="25"/>
      <c r="L87" s="25">
        <f t="shared" si="33"/>
        <v>0</v>
      </c>
    </row>
    <row r="88" spans="1:12" s="10" customFormat="1" ht="15.75" hidden="1">
      <c r="A88" s="38" t="s">
        <v>67</v>
      </c>
      <c r="B88" s="8">
        <v>310</v>
      </c>
      <c r="C88" s="59" t="s">
        <v>14</v>
      </c>
      <c r="D88" s="59"/>
      <c r="E88" s="18"/>
      <c r="F88" s="116"/>
      <c r="G88" s="18"/>
      <c r="H88" s="18"/>
      <c r="I88" s="18"/>
      <c r="J88" s="18"/>
      <c r="K88" s="18"/>
      <c r="L88" s="18"/>
    </row>
    <row r="89" spans="1:12" s="10" customFormat="1" ht="15.75" hidden="1">
      <c r="A89" s="38" t="s">
        <v>67</v>
      </c>
      <c r="B89" s="8">
        <v>340</v>
      </c>
      <c r="C89" s="59" t="s">
        <v>15</v>
      </c>
      <c r="D89" s="59"/>
      <c r="E89" s="18"/>
      <c r="F89" s="116"/>
      <c r="G89" s="18"/>
      <c r="H89" s="18"/>
      <c r="I89" s="18"/>
      <c r="J89" s="18"/>
      <c r="K89" s="18"/>
      <c r="L89" s="18"/>
    </row>
    <row r="90" spans="1:12" s="10" customFormat="1" ht="15.75">
      <c r="A90" s="39"/>
      <c r="B90" s="12"/>
      <c r="C90" s="11" t="s">
        <v>18</v>
      </c>
      <c r="D90" s="19">
        <f>D84</f>
        <v>631</v>
      </c>
      <c r="E90" s="19">
        <f>E84</f>
        <v>0</v>
      </c>
      <c r="F90" s="19">
        <f aca="true" t="shared" si="34" ref="F90:L90">F84</f>
        <v>632.6</v>
      </c>
      <c r="G90" s="19">
        <f t="shared" si="34"/>
        <v>2</v>
      </c>
      <c r="H90" s="19">
        <f t="shared" si="34"/>
        <v>0</v>
      </c>
      <c r="I90" s="19">
        <f t="shared" si="34"/>
        <v>0</v>
      </c>
      <c r="J90" s="19">
        <f t="shared" si="34"/>
        <v>630.6</v>
      </c>
      <c r="K90" s="19">
        <f t="shared" si="34"/>
        <v>0</v>
      </c>
      <c r="L90" s="19">
        <f t="shared" si="34"/>
        <v>0</v>
      </c>
    </row>
    <row r="91" spans="1:12" s="13" customFormat="1" ht="15">
      <c r="A91" s="41" t="s">
        <v>82</v>
      </c>
      <c r="B91" s="16">
        <v>290</v>
      </c>
      <c r="C91" s="17" t="s">
        <v>83</v>
      </c>
      <c r="D91" s="17">
        <v>0</v>
      </c>
      <c r="E91" s="24">
        <v>0</v>
      </c>
      <c r="F91" s="117">
        <f>SUM(G91:L91)</f>
        <v>0</v>
      </c>
      <c r="G91" s="24"/>
      <c r="H91" s="24">
        <v>0</v>
      </c>
      <c r="I91" s="24">
        <v>0</v>
      </c>
      <c r="J91" s="24"/>
      <c r="K91" s="24"/>
      <c r="L91" s="24">
        <v>0</v>
      </c>
    </row>
    <row r="92" spans="1:12" s="13" customFormat="1" ht="15" hidden="1">
      <c r="A92" s="41" t="s">
        <v>24</v>
      </c>
      <c r="B92" s="16">
        <v>231</v>
      </c>
      <c r="C92" s="17" t="s">
        <v>25</v>
      </c>
      <c r="D92" s="17"/>
      <c r="E92" s="24">
        <v>0</v>
      </c>
      <c r="F92" s="117">
        <f>SUM(G92:L92)</f>
        <v>0</v>
      </c>
      <c r="G92" s="24">
        <v>0</v>
      </c>
      <c r="H92" s="24">
        <v>0</v>
      </c>
      <c r="I92" s="24">
        <v>0</v>
      </c>
      <c r="J92" s="24">
        <v>0</v>
      </c>
      <c r="K92" s="24"/>
      <c r="L92" s="24">
        <v>0</v>
      </c>
    </row>
    <row r="93" spans="1:12" s="13" customFormat="1" ht="15">
      <c r="A93" s="41" t="s">
        <v>24</v>
      </c>
      <c r="B93" s="16">
        <v>290</v>
      </c>
      <c r="C93" s="17" t="s">
        <v>26</v>
      </c>
      <c r="D93" s="17">
        <v>0</v>
      </c>
      <c r="E93" s="24">
        <v>15</v>
      </c>
      <c r="F93" s="117">
        <f>SUM(G93:L93)</f>
        <v>15</v>
      </c>
      <c r="G93" s="24">
        <v>15</v>
      </c>
      <c r="H93" s="24">
        <v>0</v>
      </c>
      <c r="I93" s="24">
        <v>0</v>
      </c>
      <c r="J93" s="24">
        <v>0</v>
      </c>
      <c r="K93" s="24"/>
      <c r="L93" s="24">
        <v>0</v>
      </c>
    </row>
    <row r="94" spans="1:12" s="13" customFormat="1" ht="15" hidden="1">
      <c r="A94" s="41" t="s">
        <v>101</v>
      </c>
      <c r="B94" s="16">
        <v>226</v>
      </c>
      <c r="C94" s="17" t="s">
        <v>27</v>
      </c>
      <c r="D94" s="17"/>
      <c r="E94" s="24">
        <v>0</v>
      </c>
      <c r="F94" s="117">
        <f>SUM(G94:L94)</f>
        <v>0</v>
      </c>
      <c r="G94" s="24">
        <v>0</v>
      </c>
      <c r="H94" s="24">
        <v>0</v>
      </c>
      <c r="I94" s="24">
        <v>0</v>
      </c>
      <c r="J94" s="24">
        <v>0</v>
      </c>
      <c r="K94" s="24"/>
      <c r="L94" s="24">
        <v>0</v>
      </c>
    </row>
    <row r="95" spans="1:12" s="13" customFormat="1" ht="15">
      <c r="A95" s="41" t="s">
        <v>101</v>
      </c>
      <c r="B95" s="16">
        <v>290</v>
      </c>
      <c r="C95" s="17" t="s">
        <v>27</v>
      </c>
      <c r="D95" s="17">
        <v>11</v>
      </c>
      <c r="E95" s="24">
        <v>35</v>
      </c>
      <c r="F95" s="117">
        <f>SUM(G95:L95)</f>
        <v>10</v>
      </c>
      <c r="G95" s="24">
        <v>5</v>
      </c>
      <c r="H95" s="24">
        <v>5</v>
      </c>
      <c r="I95" s="24">
        <v>0</v>
      </c>
      <c r="J95" s="24">
        <v>0</v>
      </c>
      <c r="K95" s="24"/>
      <c r="L95" s="24">
        <v>0</v>
      </c>
    </row>
    <row r="96" spans="1:12" s="28" customFormat="1" ht="18.75">
      <c r="A96" s="124" t="s">
        <v>28</v>
      </c>
      <c r="B96" s="125"/>
      <c r="C96" s="125"/>
      <c r="D96" s="26">
        <f aca="true" t="shared" si="35" ref="D96:L96">SUM(D33,D54,D72,D92,D93,D95,D94,D90,D91)</f>
        <v>8739</v>
      </c>
      <c r="E96" s="26">
        <f t="shared" si="35"/>
        <v>13809</v>
      </c>
      <c r="F96" s="26">
        <f>SUM(F33,F54,F72,F92,F93,F95,F94,F90,F91)</f>
        <v>7824.6</v>
      </c>
      <c r="G96" s="26">
        <f t="shared" si="35"/>
        <v>551</v>
      </c>
      <c r="H96" s="26">
        <f t="shared" si="35"/>
        <v>2460</v>
      </c>
      <c r="I96" s="26">
        <f t="shared" si="35"/>
        <v>2774</v>
      </c>
      <c r="J96" s="26">
        <f t="shared" si="35"/>
        <v>2039.6</v>
      </c>
      <c r="K96" s="26">
        <f t="shared" si="35"/>
        <v>0</v>
      </c>
      <c r="L96" s="26">
        <f t="shared" si="35"/>
        <v>0</v>
      </c>
    </row>
    <row r="97" spans="1:12" s="10" customFormat="1" ht="21.75" customHeight="1">
      <c r="A97" s="34" t="s">
        <v>22</v>
      </c>
      <c r="B97" s="14"/>
      <c r="C97" s="15"/>
      <c r="D97" s="15"/>
      <c r="E97" s="15"/>
      <c r="F97" s="118"/>
      <c r="G97" s="15"/>
      <c r="H97" s="15"/>
      <c r="I97" s="15"/>
      <c r="J97" s="15"/>
      <c r="K97" s="15"/>
      <c r="L97" s="15"/>
    </row>
    <row r="98" spans="1:12" s="10" customFormat="1" ht="17.25" customHeight="1">
      <c r="A98" s="40" t="s">
        <v>23</v>
      </c>
      <c r="B98" s="5">
        <v>210</v>
      </c>
      <c r="C98" s="60" t="s">
        <v>30</v>
      </c>
      <c r="D98" s="20">
        <f>SUM(D99:D101)</f>
        <v>184</v>
      </c>
      <c r="E98" s="20">
        <f>SUM(E99:E101)</f>
        <v>316</v>
      </c>
      <c r="F98" s="114">
        <f aca="true" t="shared" si="36" ref="F98:L98">SUM(F99:F101)</f>
        <v>202.9</v>
      </c>
      <c r="G98" s="20">
        <f t="shared" si="36"/>
        <v>0</v>
      </c>
      <c r="H98" s="20">
        <f t="shared" si="36"/>
        <v>0</v>
      </c>
      <c r="I98" s="20">
        <f t="shared" si="36"/>
        <v>0</v>
      </c>
      <c r="J98" s="20">
        <f t="shared" si="36"/>
        <v>0</v>
      </c>
      <c r="K98" s="20">
        <f t="shared" si="36"/>
        <v>0</v>
      </c>
      <c r="L98" s="99">
        <f t="shared" si="36"/>
        <v>202.9</v>
      </c>
    </row>
    <row r="99" spans="1:12" s="10" customFormat="1" ht="15.75">
      <c r="A99" s="38" t="s">
        <v>23</v>
      </c>
      <c r="B99" s="8">
        <v>211</v>
      </c>
      <c r="C99" s="59" t="s">
        <v>1</v>
      </c>
      <c r="D99" s="59">
        <v>142</v>
      </c>
      <c r="E99" s="9">
        <v>241</v>
      </c>
      <c r="F99" s="119">
        <f>SUM(G99:L99)</f>
        <v>156</v>
      </c>
      <c r="G99" s="9"/>
      <c r="H99" s="9"/>
      <c r="I99" s="9"/>
      <c r="J99" s="9"/>
      <c r="K99" s="9"/>
      <c r="L99" s="71">
        <v>156</v>
      </c>
    </row>
    <row r="100" spans="1:12" s="10" customFormat="1" ht="15.75">
      <c r="A100" s="38" t="s">
        <v>23</v>
      </c>
      <c r="B100" s="8">
        <v>212</v>
      </c>
      <c r="C100" s="59" t="s">
        <v>2</v>
      </c>
      <c r="D100" s="59">
        <v>0</v>
      </c>
      <c r="E100" s="9">
        <v>2</v>
      </c>
      <c r="F100" s="119">
        <f>SUM(G100:L100)</f>
        <v>0</v>
      </c>
      <c r="G100" s="9"/>
      <c r="H100" s="9"/>
      <c r="I100" s="9"/>
      <c r="J100" s="9"/>
      <c r="K100" s="9"/>
      <c r="L100" s="71"/>
    </row>
    <row r="101" spans="1:12" s="10" customFormat="1" ht="15.75">
      <c r="A101" s="38" t="s">
        <v>23</v>
      </c>
      <c r="B101" s="8">
        <v>213</v>
      </c>
      <c r="C101" s="59" t="s">
        <v>3</v>
      </c>
      <c r="D101" s="59">
        <v>42</v>
      </c>
      <c r="E101" s="9">
        <v>73</v>
      </c>
      <c r="F101" s="119">
        <f>SUM(G101:L101)</f>
        <v>46.9</v>
      </c>
      <c r="G101" s="9"/>
      <c r="H101" s="9"/>
      <c r="I101" s="9"/>
      <c r="J101" s="9"/>
      <c r="K101" s="9"/>
      <c r="L101" s="110">
        <v>46.9</v>
      </c>
    </row>
    <row r="102" spans="1:12" s="10" customFormat="1" ht="15.75">
      <c r="A102" s="40" t="s">
        <v>23</v>
      </c>
      <c r="B102" s="5">
        <v>220</v>
      </c>
      <c r="C102" s="60" t="s">
        <v>4</v>
      </c>
      <c r="D102" s="6">
        <f>SUM(D103:D108)</f>
        <v>9</v>
      </c>
      <c r="E102" s="6">
        <f>SUM(E103:E108)</f>
        <v>18</v>
      </c>
      <c r="F102" s="114">
        <f aca="true" t="shared" si="37" ref="F102:L102">SUM(F103:F108)</f>
        <v>12.5</v>
      </c>
      <c r="G102" s="6">
        <f t="shared" si="37"/>
        <v>0</v>
      </c>
      <c r="H102" s="6">
        <f t="shared" si="37"/>
        <v>0</v>
      </c>
      <c r="I102" s="6">
        <f t="shared" si="37"/>
        <v>0</v>
      </c>
      <c r="J102" s="6">
        <f t="shared" si="37"/>
        <v>0</v>
      </c>
      <c r="K102" s="6">
        <f t="shared" si="37"/>
        <v>0</v>
      </c>
      <c r="L102" s="100">
        <f t="shared" si="37"/>
        <v>12.5</v>
      </c>
    </row>
    <row r="103" spans="1:12" s="10" customFormat="1" ht="15.75">
      <c r="A103" s="38" t="s">
        <v>23</v>
      </c>
      <c r="B103" s="8">
        <v>221</v>
      </c>
      <c r="C103" s="59" t="s">
        <v>5</v>
      </c>
      <c r="D103" s="59">
        <v>9</v>
      </c>
      <c r="E103" s="9">
        <v>8</v>
      </c>
      <c r="F103" s="119">
        <f aca="true" t="shared" si="38" ref="F103:F108">SUM(G103:L103)</f>
        <v>8</v>
      </c>
      <c r="G103" s="9"/>
      <c r="H103" s="9"/>
      <c r="I103" s="9"/>
      <c r="J103" s="9"/>
      <c r="K103" s="9"/>
      <c r="L103" s="71">
        <v>8</v>
      </c>
    </row>
    <row r="104" spans="1:12" s="10" customFormat="1" ht="15.75">
      <c r="A104" s="38" t="s">
        <v>23</v>
      </c>
      <c r="B104" s="8">
        <v>222</v>
      </c>
      <c r="C104" s="59" t="s">
        <v>6</v>
      </c>
      <c r="D104" s="59">
        <v>0</v>
      </c>
      <c r="E104" s="9">
        <v>8</v>
      </c>
      <c r="F104" s="119">
        <f t="shared" si="38"/>
        <v>3</v>
      </c>
      <c r="G104" s="9"/>
      <c r="H104" s="9"/>
      <c r="I104" s="9"/>
      <c r="J104" s="9"/>
      <c r="K104" s="9"/>
      <c r="L104" s="71">
        <v>3</v>
      </c>
    </row>
    <row r="105" spans="1:12" s="10" customFormat="1" ht="15.75" hidden="1">
      <c r="A105" s="38" t="s">
        <v>23</v>
      </c>
      <c r="B105" s="8">
        <v>223</v>
      </c>
      <c r="C105" s="59" t="s">
        <v>7</v>
      </c>
      <c r="D105" s="59"/>
      <c r="E105" s="9">
        <v>0</v>
      </c>
      <c r="F105" s="119">
        <f t="shared" si="38"/>
        <v>0</v>
      </c>
      <c r="G105" s="9"/>
      <c r="H105" s="9"/>
      <c r="I105" s="9"/>
      <c r="J105" s="9"/>
      <c r="K105" s="9"/>
      <c r="L105" s="71"/>
    </row>
    <row r="106" spans="1:12" s="10" customFormat="1" ht="15.75" hidden="1">
      <c r="A106" s="38" t="s">
        <v>23</v>
      </c>
      <c r="B106" s="8">
        <v>224</v>
      </c>
      <c r="C106" s="59" t="s">
        <v>8</v>
      </c>
      <c r="D106" s="59"/>
      <c r="E106" s="9">
        <v>0</v>
      </c>
      <c r="F106" s="119">
        <f t="shared" si="38"/>
        <v>0</v>
      </c>
      <c r="G106" s="9"/>
      <c r="H106" s="9"/>
      <c r="I106" s="9"/>
      <c r="J106" s="9"/>
      <c r="K106" s="9"/>
      <c r="L106" s="71"/>
    </row>
    <row r="107" spans="1:12" s="10" customFormat="1" ht="15.75" hidden="1">
      <c r="A107" s="38" t="s">
        <v>23</v>
      </c>
      <c r="B107" s="8">
        <v>225</v>
      </c>
      <c r="C107" s="59" t="s">
        <v>9</v>
      </c>
      <c r="D107" s="59"/>
      <c r="E107" s="9">
        <v>0</v>
      </c>
      <c r="F107" s="119">
        <f t="shared" si="38"/>
        <v>0</v>
      </c>
      <c r="G107" s="9"/>
      <c r="H107" s="9"/>
      <c r="I107" s="9"/>
      <c r="J107" s="9"/>
      <c r="K107" s="9"/>
      <c r="L107" s="71"/>
    </row>
    <row r="108" spans="1:12" s="10" customFormat="1" ht="15.75">
      <c r="A108" s="38" t="s">
        <v>23</v>
      </c>
      <c r="B108" s="8">
        <v>226</v>
      </c>
      <c r="C108" s="59" t="s">
        <v>10</v>
      </c>
      <c r="D108" s="59">
        <v>0</v>
      </c>
      <c r="E108" s="9">
        <v>2</v>
      </c>
      <c r="F108" s="119">
        <f t="shared" si="38"/>
        <v>1.5</v>
      </c>
      <c r="G108" s="9"/>
      <c r="H108" s="9"/>
      <c r="I108" s="9"/>
      <c r="J108" s="9"/>
      <c r="K108" s="9"/>
      <c r="L108" s="71">
        <v>1.5</v>
      </c>
    </row>
    <row r="109" spans="1:12" s="7" customFormat="1" ht="15.75">
      <c r="A109" s="40" t="s">
        <v>23</v>
      </c>
      <c r="B109" s="5">
        <v>300</v>
      </c>
      <c r="C109" s="60" t="s">
        <v>13</v>
      </c>
      <c r="D109" s="6">
        <f>SUM(D110:D111)</f>
        <v>20</v>
      </c>
      <c r="E109" s="6">
        <f>SUM(E110:E111)</f>
        <v>35</v>
      </c>
      <c r="F109" s="114">
        <f aca="true" t="shared" si="39" ref="F109:L109">SUM(F110:F111)</f>
        <v>16.3</v>
      </c>
      <c r="G109" s="6">
        <f t="shared" si="39"/>
        <v>0</v>
      </c>
      <c r="H109" s="6">
        <f t="shared" si="39"/>
        <v>0</v>
      </c>
      <c r="I109" s="6">
        <f t="shared" si="39"/>
        <v>0</v>
      </c>
      <c r="J109" s="6">
        <f t="shared" si="39"/>
        <v>0</v>
      </c>
      <c r="K109" s="6">
        <f t="shared" si="39"/>
        <v>0</v>
      </c>
      <c r="L109" s="100">
        <f t="shared" si="39"/>
        <v>16.3</v>
      </c>
    </row>
    <row r="110" spans="1:12" s="10" customFormat="1" ht="15.75" hidden="1">
      <c r="A110" s="38" t="s">
        <v>23</v>
      </c>
      <c r="B110" s="8">
        <v>310</v>
      </c>
      <c r="C110" s="59" t="s">
        <v>14</v>
      </c>
      <c r="D110" s="59">
        <v>10</v>
      </c>
      <c r="E110" s="9">
        <v>15</v>
      </c>
      <c r="F110" s="119">
        <f>SUM(G110:L110)</f>
        <v>0</v>
      </c>
      <c r="G110" s="9"/>
      <c r="H110" s="9"/>
      <c r="I110" s="9"/>
      <c r="J110" s="9"/>
      <c r="K110" s="9"/>
      <c r="L110" s="71">
        <v>0</v>
      </c>
    </row>
    <row r="111" spans="1:12" s="10" customFormat="1" ht="15.75">
      <c r="A111" s="38" t="s">
        <v>23</v>
      </c>
      <c r="B111" s="8">
        <v>340</v>
      </c>
      <c r="C111" s="59" t="s">
        <v>15</v>
      </c>
      <c r="D111" s="59">
        <v>10</v>
      </c>
      <c r="E111" s="9">
        <v>20</v>
      </c>
      <c r="F111" s="119">
        <f>SUM(G111:L111)</f>
        <v>16.3</v>
      </c>
      <c r="G111" s="9"/>
      <c r="H111" s="9"/>
      <c r="I111" s="9"/>
      <c r="J111" s="9"/>
      <c r="K111" s="9"/>
      <c r="L111" s="110">
        <v>16.3</v>
      </c>
    </row>
    <row r="112" spans="1:12" s="29" customFormat="1" ht="18.75">
      <c r="A112" s="124" t="s">
        <v>29</v>
      </c>
      <c r="B112" s="125"/>
      <c r="C112" s="125"/>
      <c r="D112" s="27">
        <f>SUM(D98,D102,D109)</f>
        <v>213</v>
      </c>
      <c r="E112" s="27">
        <f>SUM(E98,E102,E109)</f>
        <v>369</v>
      </c>
      <c r="F112" s="96">
        <f aca="true" t="shared" si="40" ref="F112:L112">SUM(F98,F102,F109)</f>
        <v>231.70000000000002</v>
      </c>
      <c r="G112" s="27">
        <f t="shared" si="40"/>
        <v>0</v>
      </c>
      <c r="H112" s="27">
        <f t="shared" si="40"/>
        <v>0</v>
      </c>
      <c r="I112" s="27">
        <f t="shared" si="40"/>
        <v>0</v>
      </c>
      <c r="J112" s="27">
        <f t="shared" si="40"/>
        <v>0</v>
      </c>
      <c r="K112" s="27">
        <f t="shared" si="40"/>
        <v>0</v>
      </c>
      <c r="L112" s="96">
        <f t="shared" si="40"/>
        <v>231.70000000000002</v>
      </c>
    </row>
    <row r="113" spans="1:12" s="52" customFormat="1" ht="31.5" customHeight="1" hidden="1">
      <c r="A113" s="131" t="s">
        <v>66</v>
      </c>
      <c r="B113" s="132"/>
      <c r="C113" s="133"/>
      <c r="D113" s="105"/>
      <c r="E113" s="30"/>
      <c r="F113" s="27"/>
      <c r="G113" s="30"/>
      <c r="H113" s="30"/>
      <c r="I113" s="30"/>
      <c r="J113" s="30"/>
      <c r="K113" s="30"/>
      <c r="L113" s="30"/>
    </row>
    <row r="114" spans="1:12" s="53" customFormat="1" ht="32.25" customHeight="1" hidden="1">
      <c r="A114" s="42" t="s">
        <v>68</v>
      </c>
      <c r="B114" s="22" t="s">
        <v>47</v>
      </c>
      <c r="C114" s="59" t="s">
        <v>74</v>
      </c>
      <c r="D114" s="59"/>
      <c r="E114" s="21"/>
      <c r="F114" s="118"/>
      <c r="G114" s="21"/>
      <c r="H114" s="21"/>
      <c r="I114" s="21"/>
      <c r="J114" s="21"/>
      <c r="K114" s="21"/>
      <c r="L114" s="21"/>
    </row>
    <row r="115" spans="1:12" s="53" customFormat="1" ht="18" customHeight="1" hidden="1">
      <c r="A115" s="42" t="s">
        <v>65</v>
      </c>
      <c r="B115" s="22" t="s">
        <v>50</v>
      </c>
      <c r="C115" s="59" t="s">
        <v>73</v>
      </c>
      <c r="D115" s="59"/>
      <c r="E115" s="21"/>
      <c r="F115" s="118"/>
      <c r="G115" s="21"/>
      <c r="H115" s="21"/>
      <c r="I115" s="21"/>
      <c r="J115" s="21"/>
      <c r="K115" s="21"/>
      <c r="L115" s="21"/>
    </row>
    <row r="116" spans="1:12" s="53" customFormat="1" ht="14.25" customHeight="1" hidden="1">
      <c r="A116" s="42" t="s">
        <v>65</v>
      </c>
      <c r="B116" s="22" t="s">
        <v>47</v>
      </c>
      <c r="C116" s="59" t="s">
        <v>73</v>
      </c>
      <c r="D116" s="59"/>
      <c r="E116" s="21"/>
      <c r="F116" s="118"/>
      <c r="G116" s="21"/>
      <c r="H116" s="21"/>
      <c r="I116" s="21"/>
      <c r="J116" s="21"/>
      <c r="K116" s="21"/>
      <c r="L116" s="21"/>
    </row>
    <row r="117" spans="1:12" s="53" customFormat="1" ht="15.75" customHeight="1" hidden="1">
      <c r="A117" s="42" t="s">
        <v>65</v>
      </c>
      <c r="B117" s="22" t="s">
        <v>49</v>
      </c>
      <c r="C117" s="59" t="s">
        <v>73</v>
      </c>
      <c r="D117" s="59"/>
      <c r="E117" s="21"/>
      <c r="F117" s="118"/>
      <c r="G117" s="21"/>
      <c r="H117" s="21"/>
      <c r="I117" s="21"/>
      <c r="J117" s="21"/>
      <c r="K117" s="21"/>
      <c r="L117" s="21"/>
    </row>
    <row r="118" spans="1:12" s="53" customFormat="1" ht="18" customHeight="1" hidden="1">
      <c r="A118" s="42" t="s">
        <v>65</v>
      </c>
      <c r="B118" s="22" t="s">
        <v>54</v>
      </c>
      <c r="C118" s="59" t="s">
        <v>73</v>
      </c>
      <c r="D118" s="59"/>
      <c r="E118" s="21"/>
      <c r="F118" s="118"/>
      <c r="G118" s="21"/>
      <c r="H118" s="21"/>
      <c r="I118" s="21"/>
      <c r="J118" s="21"/>
      <c r="K118" s="21"/>
      <c r="L118" s="21"/>
    </row>
    <row r="119" spans="1:12" s="54" customFormat="1" ht="18.75" hidden="1">
      <c r="A119" s="124" t="s">
        <v>64</v>
      </c>
      <c r="B119" s="125"/>
      <c r="C119" s="125"/>
      <c r="D119" s="74"/>
      <c r="E119" s="27">
        <f>SUM(E114:E118)</f>
        <v>0</v>
      </c>
      <c r="F119" s="27">
        <f aca="true" t="shared" si="41" ref="F119:L119">SUM(F114:F118)</f>
        <v>0</v>
      </c>
      <c r="G119" s="27">
        <f t="shared" si="41"/>
        <v>0</v>
      </c>
      <c r="H119" s="27">
        <f t="shared" si="41"/>
        <v>0</v>
      </c>
      <c r="I119" s="27">
        <f t="shared" si="41"/>
        <v>0</v>
      </c>
      <c r="J119" s="27">
        <f t="shared" si="41"/>
        <v>0</v>
      </c>
      <c r="K119" s="27"/>
      <c r="L119" s="27">
        <f t="shared" si="41"/>
        <v>0</v>
      </c>
    </row>
    <row r="120" spans="1:12" s="52" customFormat="1" ht="18.75" hidden="1">
      <c r="A120" s="126" t="s">
        <v>61</v>
      </c>
      <c r="B120" s="127"/>
      <c r="C120" s="128"/>
      <c r="D120" s="104"/>
      <c r="E120" s="30"/>
      <c r="F120" s="27"/>
      <c r="G120" s="30"/>
      <c r="H120" s="30"/>
      <c r="I120" s="30"/>
      <c r="J120" s="30"/>
      <c r="K120" s="30"/>
      <c r="L120" s="30"/>
    </row>
    <row r="121" spans="1:12" s="53" customFormat="1" ht="15.75" hidden="1">
      <c r="A121" s="42" t="s">
        <v>69</v>
      </c>
      <c r="B121" s="22" t="s">
        <v>70</v>
      </c>
      <c r="C121" s="33" t="s">
        <v>71</v>
      </c>
      <c r="D121" s="33"/>
      <c r="E121" s="21"/>
      <c r="F121" s="118"/>
      <c r="G121" s="21"/>
      <c r="H121" s="21"/>
      <c r="I121" s="21"/>
      <c r="J121" s="21"/>
      <c r="K121" s="21"/>
      <c r="L121" s="21"/>
    </row>
    <row r="122" spans="1:12" s="53" customFormat="1" ht="15.75" hidden="1">
      <c r="A122" s="42" t="s">
        <v>62</v>
      </c>
      <c r="B122" s="22" t="s">
        <v>47</v>
      </c>
      <c r="C122" s="33" t="s">
        <v>72</v>
      </c>
      <c r="D122" s="33"/>
      <c r="E122" s="21"/>
      <c r="F122" s="118"/>
      <c r="G122" s="21"/>
      <c r="H122" s="21"/>
      <c r="I122" s="21"/>
      <c r="J122" s="21"/>
      <c r="K122" s="21"/>
      <c r="L122" s="21"/>
    </row>
    <row r="123" spans="1:12" s="54" customFormat="1" ht="18.75" hidden="1">
      <c r="A123" s="124" t="s">
        <v>63</v>
      </c>
      <c r="B123" s="125"/>
      <c r="C123" s="125"/>
      <c r="D123" s="74"/>
      <c r="E123" s="27">
        <f>SUM(E121:E122)</f>
        <v>0</v>
      </c>
      <c r="F123" s="27">
        <f aca="true" t="shared" si="42" ref="F123:L123">SUM(F121:F122)</f>
        <v>0</v>
      </c>
      <c r="G123" s="27">
        <f t="shared" si="42"/>
        <v>0</v>
      </c>
      <c r="H123" s="27">
        <f t="shared" si="42"/>
        <v>0</v>
      </c>
      <c r="I123" s="27">
        <f t="shared" si="42"/>
        <v>0</v>
      </c>
      <c r="J123" s="27">
        <f t="shared" si="42"/>
        <v>0</v>
      </c>
      <c r="K123" s="27"/>
      <c r="L123" s="27">
        <f t="shared" si="42"/>
        <v>0</v>
      </c>
    </row>
    <row r="124" spans="1:12" ht="38.25" customHeight="1">
      <c r="A124" s="129" t="s">
        <v>110</v>
      </c>
      <c r="B124" s="130"/>
      <c r="C124" s="130"/>
      <c r="D124" s="106"/>
      <c r="E124" s="4"/>
      <c r="F124" s="120"/>
      <c r="G124" s="4"/>
      <c r="H124" s="4"/>
      <c r="I124" s="4"/>
      <c r="J124" s="4"/>
      <c r="K124" s="4"/>
      <c r="L124" s="4"/>
    </row>
    <row r="125" spans="1:12" ht="23.25" customHeight="1">
      <c r="A125" s="57" t="s">
        <v>68</v>
      </c>
      <c r="B125" s="8">
        <v>310</v>
      </c>
      <c r="C125" s="59" t="s">
        <v>14</v>
      </c>
      <c r="D125" s="59">
        <v>2</v>
      </c>
      <c r="E125" s="78">
        <v>10</v>
      </c>
      <c r="F125" s="118">
        <f>SUM(G125:L125)</f>
        <v>5</v>
      </c>
      <c r="G125" s="83"/>
      <c r="H125" s="78">
        <v>5</v>
      </c>
      <c r="I125" s="83"/>
      <c r="J125" s="83"/>
      <c r="K125" s="83"/>
      <c r="L125" s="83"/>
    </row>
    <row r="126" spans="1:12" s="82" customFormat="1" ht="22.5" customHeight="1">
      <c r="A126" s="57" t="s">
        <v>68</v>
      </c>
      <c r="B126" s="8">
        <v>340</v>
      </c>
      <c r="C126" s="59" t="s">
        <v>15</v>
      </c>
      <c r="D126" s="59">
        <v>2</v>
      </c>
      <c r="E126" s="9">
        <v>10</v>
      </c>
      <c r="F126" s="118">
        <f>SUM(G126:L126)</f>
        <v>2</v>
      </c>
      <c r="G126" s="78">
        <v>2</v>
      </c>
      <c r="H126" s="83"/>
      <c r="I126" s="83"/>
      <c r="J126" s="83"/>
      <c r="K126" s="83"/>
      <c r="L126" s="83"/>
    </row>
    <row r="127" spans="1:12" s="82" customFormat="1" ht="19.5" customHeight="1">
      <c r="A127" s="57" t="s">
        <v>65</v>
      </c>
      <c r="B127" s="8">
        <v>226</v>
      </c>
      <c r="C127" s="59" t="s">
        <v>10</v>
      </c>
      <c r="D127" s="59">
        <v>2</v>
      </c>
      <c r="E127" s="9">
        <v>5</v>
      </c>
      <c r="F127" s="118">
        <f>SUM(G127:L127)</f>
        <v>2</v>
      </c>
      <c r="G127" s="78">
        <v>2</v>
      </c>
      <c r="H127" s="83"/>
      <c r="I127" s="83"/>
      <c r="J127" s="83"/>
      <c r="K127" s="83"/>
      <c r="L127" s="83"/>
    </row>
    <row r="128" spans="1:12" s="79" customFormat="1" ht="24.75" customHeight="1">
      <c r="A128" s="57" t="s">
        <v>65</v>
      </c>
      <c r="B128" s="8">
        <v>310</v>
      </c>
      <c r="C128" s="59" t="s">
        <v>151</v>
      </c>
      <c r="D128" s="59">
        <v>2</v>
      </c>
      <c r="E128" s="9">
        <v>3645</v>
      </c>
      <c r="F128" s="118">
        <f>SUM(G128:L128)</f>
        <v>4</v>
      </c>
      <c r="G128" s="78">
        <v>4</v>
      </c>
      <c r="H128" s="75"/>
      <c r="I128" s="75"/>
      <c r="J128" s="75"/>
      <c r="K128" s="75"/>
      <c r="L128" s="75"/>
    </row>
    <row r="129" spans="1:12" s="79" customFormat="1" ht="18.75">
      <c r="A129" s="57" t="s">
        <v>65</v>
      </c>
      <c r="B129" s="8">
        <v>340</v>
      </c>
      <c r="C129" s="59" t="s">
        <v>15</v>
      </c>
      <c r="D129" s="59">
        <v>1</v>
      </c>
      <c r="E129" s="9">
        <v>20</v>
      </c>
      <c r="F129" s="118">
        <f>SUM(G129:L129)</f>
        <v>1</v>
      </c>
      <c r="G129" s="78">
        <v>1</v>
      </c>
      <c r="H129" s="75"/>
      <c r="I129" s="75"/>
      <c r="J129" s="75"/>
      <c r="K129" s="75"/>
      <c r="L129" s="75"/>
    </row>
    <row r="130" spans="1:12" s="29" customFormat="1" ht="18.75">
      <c r="A130" s="124" t="s">
        <v>64</v>
      </c>
      <c r="B130" s="125"/>
      <c r="C130" s="125"/>
      <c r="D130" s="27">
        <f>D126+D127+D128+D129+D125</f>
        <v>9</v>
      </c>
      <c r="E130" s="27">
        <f>E126+E127+E128+E129+E125</f>
        <v>3690</v>
      </c>
      <c r="F130" s="27">
        <f aca="true" t="shared" si="43" ref="F130:L130">F126+F127+F128+F129+F125</f>
        <v>14</v>
      </c>
      <c r="G130" s="27">
        <f t="shared" si="43"/>
        <v>9</v>
      </c>
      <c r="H130" s="27">
        <f t="shared" si="43"/>
        <v>5</v>
      </c>
      <c r="I130" s="27">
        <f t="shared" si="43"/>
        <v>0</v>
      </c>
      <c r="J130" s="27">
        <f t="shared" si="43"/>
        <v>0</v>
      </c>
      <c r="K130" s="27">
        <f t="shared" si="43"/>
        <v>0</v>
      </c>
      <c r="L130" s="27">
        <f t="shared" si="43"/>
        <v>0</v>
      </c>
    </row>
    <row r="131" spans="1:12" s="29" customFormat="1" ht="32.25" customHeight="1">
      <c r="A131" s="129" t="s">
        <v>61</v>
      </c>
      <c r="B131" s="130"/>
      <c r="C131" s="130"/>
      <c r="D131" s="106"/>
      <c r="E131" s="4"/>
      <c r="F131" s="120"/>
      <c r="G131" s="4"/>
      <c r="H131" s="4"/>
      <c r="I131" s="4"/>
      <c r="J131" s="4"/>
      <c r="K131" s="4"/>
      <c r="L131" s="4"/>
    </row>
    <row r="132" spans="1:12" s="29" customFormat="1" ht="18.75">
      <c r="A132" s="57" t="s">
        <v>116</v>
      </c>
      <c r="B132" s="8">
        <v>211</v>
      </c>
      <c r="C132" s="59" t="s">
        <v>1</v>
      </c>
      <c r="D132" s="59">
        <v>0</v>
      </c>
      <c r="E132" s="78">
        <v>59</v>
      </c>
      <c r="F132" s="119">
        <f aca="true" t="shared" si="44" ref="F132:F140">SUM(G132:L132)</f>
        <v>62.1</v>
      </c>
      <c r="G132" s="75"/>
      <c r="H132" s="75"/>
      <c r="I132" s="78"/>
      <c r="J132" s="75"/>
      <c r="K132" s="75"/>
      <c r="L132" s="93">
        <v>62.1</v>
      </c>
    </row>
    <row r="133" spans="1:12" s="29" customFormat="1" ht="18.75">
      <c r="A133" s="57" t="s">
        <v>116</v>
      </c>
      <c r="B133" s="8">
        <v>213</v>
      </c>
      <c r="C133" s="59" t="s">
        <v>3</v>
      </c>
      <c r="D133" s="59">
        <v>0</v>
      </c>
      <c r="E133" s="78">
        <v>18</v>
      </c>
      <c r="F133" s="119">
        <f t="shared" si="44"/>
        <v>18.8</v>
      </c>
      <c r="G133" s="75"/>
      <c r="H133" s="75"/>
      <c r="I133" s="78"/>
      <c r="J133" s="75"/>
      <c r="K133" s="75"/>
      <c r="L133" s="93">
        <v>18.8</v>
      </c>
    </row>
    <row r="134" spans="1:12" s="29" customFormat="1" ht="18.75">
      <c r="A134" s="57" t="s">
        <v>116</v>
      </c>
      <c r="B134" s="8">
        <v>340</v>
      </c>
      <c r="C134" s="59" t="s">
        <v>15</v>
      </c>
      <c r="D134" s="59">
        <v>0</v>
      </c>
      <c r="E134" s="78">
        <v>3</v>
      </c>
      <c r="F134" s="119">
        <f t="shared" si="44"/>
        <v>4</v>
      </c>
      <c r="G134" s="75"/>
      <c r="H134" s="75"/>
      <c r="I134" s="78"/>
      <c r="J134" s="75"/>
      <c r="K134" s="75"/>
      <c r="L134" s="93">
        <v>4</v>
      </c>
    </row>
    <row r="135" spans="1:12" s="29" customFormat="1" ht="18.75">
      <c r="A135" s="63" t="s">
        <v>125</v>
      </c>
      <c r="B135" s="8">
        <v>225</v>
      </c>
      <c r="C135" s="9" t="s">
        <v>57</v>
      </c>
      <c r="D135" s="59">
        <v>2</v>
      </c>
      <c r="E135" s="78">
        <v>155</v>
      </c>
      <c r="F135" s="119">
        <f t="shared" si="44"/>
        <v>10</v>
      </c>
      <c r="G135" s="101">
        <v>10</v>
      </c>
      <c r="H135" s="75"/>
      <c r="I135" s="78"/>
      <c r="J135" s="75"/>
      <c r="K135" s="75"/>
      <c r="L135" s="93"/>
    </row>
    <row r="136" spans="1:12" s="29" customFormat="1" ht="18.75">
      <c r="A136" s="63" t="s">
        <v>125</v>
      </c>
      <c r="B136" s="8">
        <v>226</v>
      </c>
      <c r="C136" s="6" t="s">
        <v>156</v>
      </c>
      <c r="D136" s="59">
        <v>0</v>
      </c>
      <c r="E136" s="78">
        <v>72</v>
      </c>
      <c r="F136" s="119">
        <f t="shared" si="44"/>
        <v>35</v>
      </c>
      <c r="G136" s="101">
        <v>35</v>
      </c>
      <c r="H136" s="75"/>
      <c r="I136" s="78"/>
      <c r="J136" s="75"/>
      <c r="K136" s="75"/>
      <c r="L136" s="93"/>
    </row>
    <row r="137" spans="1:12" s="29" customFormat="1" ht="18.75">
      <c r="A137" s="63" t="s">
        <v>125</v>
      </c>
      <c r="B137" s="8">
        <v>340</v>
      </c>
      <c r="C137" s="6" t="s">
        <v>156</v>
      </c>
      <c r="D137" s="59">
        <v>2</v>
      </c>
      <c r="E137" s="78">
        <v>75</v>
      </c>
      <c r="F137" s="119">
        <f t="shared" si="44"/>
        <v>35</v>
      </c>
      <c r="G137" s="101">
        <v>35</v>
      </c>
      <c r="H137" s="75"/>
      <c r="I137" s="78"/>
      <c r="J137" s="75"/>
      <c r="K137" s="75"/>
      <c r="L137" s="93"/>
    </row>
    <row r="138" spans="1:12" s="29" customFormat="1" ht="18.75">
      <c r="A138" s="63" t="s">
        <v>125</v>
      </c>
      <c r="B138" s="8">
        <v>225</v>
      </c>
      <c r="C138" s="6" t="s">
        <v>156</v>
      </c>
      <c r="D138" s="59"/>
      <c r="E138" s="78"/>
      <c r="F138" s="119">
        <f t="shared" si="44"/>
        <v>516</v>
      </c>
      <c r="G138" s="101">
        <v>516</v>
      </c>
      <c r="H138" s="75"/>
      <c r="I138" s="78"/>
      <c r="J138" s="75"/>
      <c r="K138" s="75"/>
      <c r="L138" s="93"/>
    </row>
    <row r="139" spans="1:12" s="29" customFormat="1" ht="45.75" customHeight="1">
      <c r="A139" s="63" t="s">
        <v>125</v>
      </c>
      <c r="B139" s="8">
        <v>225</v>
      </c>
      <c r="C139" s="60" t="s">
        <v>130</v>
      </c>
      <c r="D139" s="59">
        <v>934</v>
      </c>
      <c r="E139" s="78">
        <v>37410</v>
      </c>
      <c r="F139" s="119">
        <f t="shared" si="44"/>
        <v>0</v>
      </c>
      <c r="G139" s="78"/>
      <c r="H139" s="75"/>
      <c r="I139" s="78"/>
      <c r="J139" s="78"/>
      <c r="K139" s="75"/>
      <c r="L139" s="93"/>
    </row>
    <row r="140" spans="1:12" s="29" customFormat="1" ht="48" customHeight="1">
      <c r="A140" s="63" t="s">
        <v>139</v>
      </c>
      <c r="B140" s="8">
        <v>226</v>
      </c>
      <c r="C140" s="59" t="s">
        <v>143</v>
      </c>
      <c r="D140" s="59">
        <v>100</v>
      </c>
      <c r="E140" s="78">
        <v>100</v>
      </c>
      <c r="F140" s="119">
        <f t="shared" si="44"/>
        <v>0</v>
      </c>
      <c r="G140" s="75"/>
      <c r="H140" s="75"/>
      <c r="I140" s="78"/>
      <c r="J140" s="78"/>
      <c r="K140" s="93"/>
      <c r="L140" s="93"/>
    </row>
    <row r="141" spans="1:12" s="29" customFormat="1" ht="18.75">
      <c r="A141" s="124" t="s">
        <v>63</v>
      </c>
      <c r="B141" s="125"/>
      <c r="C141" s="125"/>
      <c r="D141" s="27">
        <f>D132+D133+D134+D135+D137+D136+D139+D140+D138</f>
        <v>1038</v>
      </c>
      <c r="E141" s="27">
        <f aca="true" t="shared" si="45" ref="E141:L141">E132+E133+E134+E135+E137+E136+E139+E140+E138</f>
        <v>37892</v>
      </c>
      <c r="F141" s="27">
        <f t="shared" si="45"/>
        <v>680.9</v>
      </c>
      <c r="G141" s="27">
        <f t="shared" si="45"/>
        <v>596</v>
      </c>
      <c r="H141" s="27">
        <f t="shared" si="45"/>
        <v>0</v>
      </c>
      <c r="I141" s="27">
        <f t="shared" si="45"/>
        <v>0</v>
      </c>
      <c r="J141" s="27">
        <f t="shared" si="45"/>
        <v>0</v>
      </c>
      <c r="K141" s="27">
        <f t="shared" si="45"/>
        <v>0</v>
      </c>
      <c r="L141" s="27">
        <f t="shared" si="45"/>
        <v>84.9</v>
      </c>
    </row>
    <row r="142" spans="1:12" ht="19.5" customHeight="1">
      <c r="A142" s="34" t="s">
        <v>31</v>
      </c>
      <c r="B142" s="3"/>
      <c r="C142" s="4"/>
      <c r="D142" s="4"/>
      <c r="E142" s="4"/>
      <c r="F142" s="120"/>
      <c r="G142" s="4"/>
      <c r="H142" s="4"/>
      <c r="I142" s="4"/>
      <c r="J142" s="4"/>
      <c r="K142" s="4"/>
      <c r="L142" s="4"/>
    </row>
    <row r="143" spans="1:12" s="56" customFormat="1" ht="16.5" customHeight="1">
      <c r="A143" s="57"/>
      <c r="B143" s="57"/>
      <c r="C143" s="20" t="s">
        <v>89</v>
      </c>
      <c r="D143" s="20">
        <f>SUM(D144:D149)</f>
        <v>1616</v>
      </c>
      <c r="E143" s="20">
        <f>SUM(E144:E149)</f>
        <v>10</v>
      </c>
      <c r="F143" s="11">
        <f aca="true" t="shared" si="46" ref="F143:L143">SUM(F144:F149)</f>
        <v>10</v>
      </c>
      <c r="G143" s="20">
        <f t="shared" si="46"/>
        <v>0</v>
      </c>
      <c r="H143" s="20">
        <f t="shared" si="46"/>
        <v>10</v>
      </c>
      <c r="I143" s="20">
        <f t="shared" si="46"/>
        <v>0</v>
      </c>
      <c r="J143" s="20">
        <f t="shared" si="46"/>
        <v>0</v>
      </c>
      <c r="K143" s="20">
        <f t="shared" si="46"/>
        <v>0</v>
      </c>
      <c r="L143" s="20">
        <f t="shared" si="46"/>
        <v>0</v>
      </c>
    </row>
    <row r="144" spans="1:12" s="56" customFormat="1" ht="16.5" customHeight="1" hidden="1">
      <c r="A144" s="57" t="s">
        <v>88</v>
      </c>
      <c r="B144" s="57" t="s">
        <v>52</v>
      </c>
      <c r="C144" s="21" t="s">
        <v>90</v>
      </c>
      <c r="D144" s="21"/>
      <c r="E144" s="21"/>
      <c r="F144" s="118"/>
      <c r="G144" s="21"/>
      <c r="H144" s="21"/>
      <c r="I144" s="21"/>
      <c r="J144" s="21"/>
      <c r="K144" s="21"/>
      <c r="L144" s="21"/>
    </row>
    <row r="145" spans="1:12" s="56" customFormat="1" ht="21.75" customHeight="1">
      <c r="A145" s="57" t="str">
        <f>$A$146</f>
        <v>05.01</v>
      </c>
      <c r="B145" s="57" t="s">
        <v>50</v>
      </c>
      <c r="C145" s="9" t="s">
        <v>160</v>
      </c>
      <c r="D145" s="59">
        <v>1616</v>
      </c>
      <c r="E145" s="21">
        <v>10</v>
      </c>
      <c r="F145" s="118">
        <f>SUM(G145:L145)</f>
        <v>10</v>
      </c>
      <c r="G145" s="21">
        <v>0</v>
      </c>
      <c r="H145" s="21">
        <v>10</v>
      </c>
      <c r="I145" s="21"/>
      <c r="J145" s="21"/>
      <c r="K145" s="21"/>
      <c r="L145" s="21"/>
    </row>
    <row r="146" spans="1:12" s="56" customFormat="1" ht="16.5" customHeight="1" hidden="1">
      <c r="A146" s="57" t="s">
        <v>88</v>
      </c>
      <c r="B146" s="57" t="s">
        <v>50</v>
      </c>
      <c r="C146" s="21" t="s">
        <v>114</v>
      </c>
      <c r="D146" s="21"/>
      <c r="E146" s="21"/>
      <c r="F146" s="118">
        <f>SUM(G146:L146)</f>
        <v>0</v>
      </c>
      <c r="G146" s="21"/>
      <c r="H146" s="21"/>
      <c r="I146" s="21"/>
      <c r="J146" s="21">
        <v>0</v>
      </c>
      <c r="K146" s="21"/>
      <c r="L146" s="21"/>
    </row>
    <row r="147" spans="1:12" s="56" customFormat="1" ht="16.5" customHeight="1" hidden="1">
      <c r="A147" s="57" t="s">
        <v>88</v>
      </c>
      <c r="B147" s="57" t="s">
        <v>50</v>
      </c>
      <c r="C147" s="21" t="s">
        <v>55</v>
      </c>
      <c r="D147" s="21"/>
      <c r="E147" s="21"/>
      <c r="F147" s="118">
        <f>SUM(G147:L147)</f>
        <v>0</v>
      </c>
      <c r="G147" s="21"/>
      <c r="H147" s="21"/>
      <c r="I147" s="21"/>
      <c r="J147" s="21"/>
      <c r="K147" s="21"/>
      <c r="L147" s="21"/>
    </row>
    <row r="148" spans="1:12" s="56" customFormat="1" ht="16.5" customHeight="1" hidden="1">
      <c r="A148" s="57" t="s">
        <v>88</v>
      </c>
      <c r="B148" s="57" t="s">
        <v>50</v>
      </c>
      <c r="C148" s="21" t="s">
        <v>96</v>
      </c>
      <c r="D148" s="21"/>
      <c r="E148" s="21"/>
      <c r="F148" s="118">
        <f>SUM(G148:L148)</f>
        <v>0</v>
      </c>
      <c r="G148" s="21"/>
      <c r="H148" s="21"/>
      <c r="I148" s="21"/>
      <c r="J148" s="21"/>
      <c r="K148" s="21"/>
      <c r="L148" s="21"/>
    </row>
    <row r="149" spans="1:12" s="56" customFormat="1" ht="16.5" customHeight="1" hidden="1">
      <c r="A149" s="57" t="s">
        <v>88</v>
      </c>
      <c r="B149" s="57" t="s">
        <v>47</v>
      </c>
      <c r="C149" s="21" t="s">
        <v>91</v>
      </c>
      <c r="D149" s="21"/>
      <c r="E149" s="21"/>
      <c r="F149" s="118"/>
      <c r="G149" s="21"/>
      <c r="H149" s="21"/>
      <c r="I149" s="21"/>
      <c r="J149" s="21"/>
      <c r="K149" s="21"/>
      <c r="L149" s="21"/>
    </row>
    <row r="150" spans="1:12" s="56" customFormat="1" ht="16.5" customHeight="1">
      <c r="A150" s="57"/>
      <c r="B150" s="57"/>
      <c r="C150" s="20" t="s">
        <v>92</v>
      </c>
      <c r="D150" s="86">
        <f>D151+D152+D153+D155+D157+D163+D154+D164+D156</f>
        <v>305</v>
      </c>
      <c r="E150" s="86">
        <f>E151+E152+E153+E155+E157+E163+E154+E164+E156+E158</f>
        <v>52404</v>
      </c>
      <c r="F150" s="19">
        <f aca="true" t="shared" si="47" ref="F150:L150">F151+F152+F153+F155+F157+F163+F154+F164+F156+F158</f>
        <v>209</v>
      </c>
      <c r="G150" s="86">
        <f t="shared" si="47"/>
        <v>0</v>
      </c>
      <c r="H150" s="86">
        <f t="shared" si="47"/>
        <v>38</v>
      </c>
      <c r="I150" s="86">
        <f t="shared" si="47"/>
        <v>0</v>
      </c>
      <c r="J150" s="86">
        <f t="shared" si="47"/>
        <v>171</v>
      </c>
      <c r="K150" s="86">
        <f t="shared" si="47"/>
        <v>0</v>
      </c>
      <c r="L150" s="86">
        <f t="shared" si="47"/>
        <v>0</v>
      </c>
    </row>
    <row r="151" spans="1:12" s="56" customFormat="1" ht="24.75" customHeight="1" hidden="1">
      <c r="A151" s="57" t="s">
        <v>51</v>
      </c>
      <c r="B151" s="57" t="s">
        <v>50</v>
      </c>
      <c r="C151" s="21" t="s">
        <v>119</v>
      </c>
      <c r="D151" s="21"/>
      <c r="E151" s="23"/>
      <c r="F151" s="19"/>
      <c r="G151" s="86"/>
      <c r="H151" s="86"/>
      <c r="I151" s="86"/>
      <c r="J151" s="23"/>
      <c r="K151" s="86"/>
      <c r="L151" s="20"/>
    </row>
    <row r="152" spans="1:12" s="56" customFormat="1" ht="35.25" customHeight="1">
      <c r="A152" s="57" t="s">
        <v>51</v>
      </c>
      <c r="B152" s="57" t="s">
        <v>50</v>
      </c>
      <c r="C152" s="85" t="s">
        <v>118</v>
      </c>
      <c r="D152" s="58">
        <v>0</v>
      </c>
      <c r="E152" s="21">
        <v>400</v>
      </c>
      <c r="F152" s="118">
        <f aca="true" t="shared" si="48" ref="F152:F164">SUM(G152:L152)</f>
        <v>48</v>
      </c>
      <c r="G152" s="21"/>
      <c r="H152" s="21">
        <v>28</v>
      </c>
      <c r="I152" s="21"/>
      <c r="J152" s="21">
        <v>20</v>
      </c>
      <c r="K152" s="21"/>
      <c r="L152" s="21"/>
    </row>
    <row r="153" spans="1:12" s="56" customFormat="1" ht="39.75" customHeight="1">
      <c r="A153" s="57" t="s">
        <v>51</v>
      </c>
      <c r="B153" s="57" t="s">
        <v>50</v>
      </c>
      <c r="C153" s="85" t="s">
        <v>138</v>
      </c>
      <c r="D153" s="58">
        <v>0</v>
      </c>
      <c r="E153" s="21">
        <v>27533</v>
      </c>
      <c r="F153" s="118">
        <f t="shared" si="48"/>
        <v>21</v>
      </c>
      <c r="G153" s="21"/>
      <c r="H153" s="21"/>
      <c r="I153" s="21"/>
      <c r="J153" s="21">
        <v>21</v>
      </c>
      <c r="K153" s="21"/>
      <c r="L153" s="21"/>
    </row>
    <row r="154" spans="1:12" s="56" customFormat="1" ht="39.75" customHeight="1">
      <c r="A154" s="57" t="s">
        <v>51</v>
      </c>
      <c r="B154" s="57" t="s">
        <v>47</v>
      </c>
      <c r="C154" s="85" t="s">
        <v>141</v>
      </c>
      <c r="D154" s="58">
        <v>75</v>
      </c>
      <c r="E154" s="21">
        <v>1449</v>
      </c>
      <c r="F154" s="118">
        <f t="shared" si="48"/>
        <v>10</v>
      </c>
      <c r="G154" s="21"/>
      <c r="H154" s="21"/>
      <c r="I154" s="21"/>
      <c r="J154" s="21">
        <v>10</v>
      </c>
      <c r="K154" s="21"/>
      <c r="L154" s="21"/>
    </row>
    <row r="155" spans="1:12" s="56" customFormat="1" ht="42.75" customHeight="1">
      <c r="A155" s="57" t="s">
        <v>51</v>
      </c>
      <c r="B155" s="57" t="s">
        <v>50</v>
      </c>
      <c r="C155" s="85" t="s">
        <v>147</v>
      </c>
      <c r="D155" s="58">
        <v>10</v>
      </c>
      <c r="E155" s="21">
        <v>21027</v>
      </c>
      <c r="F155" s="118">
        <f t="shared" si="48"/>
        <v>40</v>
      </c>
      <c r="G155" s="21"/>
      <c r="H155" s="21"/>
      <c r="I155" s="21"/>
      <c r="J155" s="21">
        <v>40</v>
      </c>
      <c r="K155" s="21"/>
      <c r="L155" s="21"/>
    </row>
    <row r="156" spans="1:12" s="56" customFormat="1" ht="61.5" customHeight="1">
      <c r="A156" s="57" t="s">
        <v>51</v>
      </c>
      <c r="B156" s="57" t="s">
        <v>52</v>
      </c>
      <c r="C156" s="85" t="s">
        <v>140</v>
      </c>
      <c r="D156" s="58">
        <v>75</v>
      </c>
      <c r="E156" s="21">
        <v>0</v>
      </c>
      <c r="F156" s="118">
        <f t="shared" si="48"/>
        <v>0</v>
      </c>
      <c r="G156" s="21"/>
      <c r="H156" s="21"/>
      <c r="I156" s="21"/>
      <c r="J156" s="21"/>
      <c r="K156" s="21"/>
      <c r="L156" s="21"/>
    </row>
    <row r="157" spans="1:12" s="56" customFormat="1" ht="71.25" customHeight="1">
      <c r="A157" s="57" t="s">
        <v>51</v>
      </c>
      <c r="B157" s="57" t="s">
        <v>50</v>
      </c>
      <c r="C157" s="85" t="s">
        <v>148</v>
      </c>
      <c r="D157" s="58">
        <v>70</v>
      </c>
      <c r="E157" s="21">
        <v>1350</v>
      </c>
      <c r="F157" s="118">
        <f t="shared" si="48"/>
        <v>50</v>
      </c>
      <c r="G157" s="21"/>
      <c r="H157" s="21"/>
      <c r="I157" s="21"/>
      <c r="J157" s="21">
        <v>50</v>
      </c>
      <c r="K157" s="21"/>
      <c r="L157" s="21"/>
    </row>
    <row r="158" spans="1:12" s="56" customFormat="1" ht="57" customHeight="1">
      <c r="A158" s="57" t="s">
        <v>51</v>
      </c>
      <c r="B158" s="57" t="s">
        <v>47</v>
      </c>
      <c r="C158" s="85" t="s">
        <v>149</v>
      </c>
      <c r="D158" s="21">
        <v>0</v>
      </c>
      <c r="E158" s="21">
        <v>600</v>
      </c>
      <c r="F158" s="118">
        <f t="shared" si="48"/>
        <v>20</v>
      </c>
      <c r="G158" s="21"/>
      <c r="H158" s="21"/>
      <c r="I158" s="21"/>
      <c r="J158" s="21">
        <v>20</v>
      </c>
      <c r="K158" s="21"/>
      <c r="L158" s="21"/>
    </row>
    <row r="159" spans="1:12" s="56" customFormat="1" ht="16.5" customHeight="1" hidden="1">
      <c r="A159" s="57" t="s">
        <v>51</v>
      </c>
      <c r="B159" s="57" t="s">
        <v>49</v>
      </c>
      <c r="C159" s="21" t="s">
        <v>93</v>
      </c>
      <c r="D159" s="21"/>
      <c r="E159" s="21"/>
      <c r="F159" s="118">
        <f t="shared" si="48"/>
        <v>0</v>
      </c>
      <c r="G159" s="21"/>
      <c r="H159" s="21"/>
      <c r="I159" s="21"/>
      <c r="J159" s="21"/>
      <c r="K159" s="21"/>
      <c r="L159" s="21"/>
    </row>
    <row r="160" spans="1:12" s="56" customFormat="1" ht="19.5" customHeight="1" hidden="1">
      <c r="A160" s="57" t="s">
        <v>51</v>
      </c>
      <c r="B160" s="57" t="s">
        <v>52</v>
      </c>
      <c r="C160" s="21" t="s">
        <v>112</v>
      </c>
      <c r="D160" s="21"/>
      <c r="E160" s="18"/>
      <c r="F160" s="118">
        <f t="shared" si="48"/>
        <v>0</v>
      </c>
      <c r="G160" s="18"/>
      <c r="H160" s="18"/>
      <c r="I160" s="18"/>
      <c r="J160" s="18"/>
      <c r="K160" s="18"/>
      <c r="L160" s="18"/>
    </row>
    <row r="161" spans="1:12" s="56" customFormat="1" ht="21" customHeight="1" hidden="1">
      <c r="A161" s="57" t="s">
        <v>51</v>
      </c>
      <c r="B161" s="57" t="s">
        <v>52</v>
      </c>
      <c r="C161" s="21" t="s">
        <v>113</v>
      </c>
      <c r="D161" s="21"/>
      <c r="E161" s="18"/>
      <c r="F161" s="118">
        <f t="shared" si="48"/>
        <v>0</v>
      </c>
      <c r="G161" s="18"/>
      <c r="H161" s="18"/>
      <c r="I161" s="18"/>
      <c r="J161" s="18"/>
      <c r="K161" s="18"/>
      <c r="L161" s="18"/>
    </row>
    <row r="162" spans="1:12" s="56" customFormat="1" ht="48" customHeight="1" hidden="1">
      <c r="A162" s="57" t="s">
        <v>51</v>
      </c>
      <c r="B162" s="57" t="s">
        <v>50</v>
      </c>
      <c r="C162" s="85" t="s">
        <v>111</v>
      </c>
      <c r="D162" s="58"/>
      <c r="E162" s="18"/>
      <c r="F162" s="118">
        <f t="shared" si="48"/>
        <v>0</v>
      </c>
      <c r="G162" s="18"/>
      <c r="H162" s="18"/>
      <c r="I162" s="18"/>
      <c r="J162" s="18"/>
      <c r="K162" s="18"/>
      <c r="L162" s="18"/>
    </row>
    <row r="163" spans="1:12" s="56" customFormat="1" ht="45" customHeight="1">
      <c r="A163" s="57" t="s">
        <v>51</v>
      </c>
      <c r="B163" s="57" t="s">
        <v>49</v>
      </c>
      <c r="C163" s="85" t="s">
        <v>127</v>
      </c>
      <c r="D163" s="58">
        <v>65</v>
      </c>
      <c r="E163" s="18">
        <v>35</v>
      </c>
      <c r="F163" s="118">
        <f t="shared" si="48"/>
        <v>10</v>
      </c>
      <c r="G163" s="18"/>
      <c r="H163" s="18"/>
      <c r="I163" s="18"/>
      <c r="J163" s="18">
        <v>10</v>
      </c>
      <c r="K163" s="18"/>
      <c r="L163" s="18"/>
    </row>
    <row r="164" spans="1:12" s="56" customFormat="1" ht="47.25" customHeight="1">
      <c r="A164" s="57" t="s">
        <v>51</v>
      </c>
      <c r="B164" s="57" t="s">
        <v>54</v>
      </c>
      <c r="C164" s="85" t="s">
        <v>127</v>
      </c>
      <c r="D164" s="58">
        <v>10</v>
      </c>
      <c r="E164" s="18">
        <v>10</v>
      </c>
      <c r="F164" s="118">
        <f t="shared" si="48"/>
        <v>10</v>
      </c>
      <c r="G164" s="18"/>
      <c r="H164" s="18">
        <v>10</v>
      </c>
      <c r="I164" s="18"/>
      <c r="J164" s="18"/>
      <c r="K164" s="18"/>
      <c r="L164" s="18"/>
    </row>
    <row r="165" spans="1:12" s="56" customFormat="1" ht="16.5" customHeight="1">
      <c r="A165" s="63"/>
      <c r="B165" s="57"/>
      <c r="C165" s="20" t="s">
        <v>94</v>
      </c>
      <c r="D165" s="25">
        <f aca="true" t="shared" si="49" ref="D165:L165">SUM(D166:D193,D194)</f>
        <v>1493</v>
      </c>
      <c r="E165" s="25">
        <f t="shared" si="49"/>
        <v>3792</v>
      </c>
      <c r="F165" s="19">
        <f t="shared" si="49"/>
        <v>457</v>
      </c>
      <c r="G165" s="88">
        <f t="shared" si="49"/>
        <v>196</v>
      </c>
      <c r="H165" s="88">
        <f t="shared" si="49"/>
        <v>165</v>
      </c>
      <c r="I165" s="88">
        <f t="shared" si="49"/>
        <v>0</v>
      </c>
      <c r="J165" s="88">
        <f t="shared" si="49"/>
        <v>96</v>
      </c>
      <c r="K165" s="88">
        <f t="shared" si="49"/>
        <v>0</v>
      </c>
      <c r="L165" s="88">
        <f t="shared" si="49"/>
        <v>0</v>
      </c>
    </row>
    <row r="166" spans="1:12" s="10" customFormat="1" ht="17.25" customHeight="1">
      <c r="A166" s="38" t="s">
        <v>33</v>
      </c>
      <c r="B166" s="8">
        <v>223</v>
      </c>
      <c r="C166" s="9" t="s">
        <v>56</v>
      </c>
      <c r="D166" s="9">
        <v>291</v>
      </c>
      <c r="E166" s="18">
        <v>300</v>
      </c>
      <c r="F166" s="116">
        <f>SUM(G166:L166)</f>
        <v>300</v>
      </c>
      <c r="G166" s="18">
        <v>129</v>
      </c>
      <c r="H166" s="18">
        <v>90</v>
      </c>
      <c r="I166" s="18"/>
      <c r="J166" s="18">
        <v>81</v>
      </c>
      <c r="K166" s="18"/>
      <c r="L166" s="18"/>
    </row>
    <row r="167" spans="1:12" s="10" customFormat="1" ht="18" customHeight="1">
      <c r="A167" s="38" t="s">
        <v>33</v>
      </c>
      <c r="B167" s="8">
        <v>225</v>
      </c>
      <c r="C167" s="9" t="s">
        <v>56</v>
      </c>
      <c r="D167" s="9">
        <v>10</v>
      </c>
      <c r="E167" s="18">
        <v>60</v>
      </c>
      <c r="F167" s="116">
        <f aca="true" t="shared" si="50" ref="F167:F194">SUM(G167:L167)</f>
        <v>5</v>
      </c>
      <c r="G167" s="18">
        <v>5</v>
      </c>
      <c r="H167" s="18"/>
      <c r="I167" s="18"/>
      <c r="J167" s="18"/>
      <c r="K167" s="18"/>
      <c r="L167" s="18"/>
    </row>
    <row r="168" spans="1:12" s="10" customFormat="1" ht="17.25" customHeight="1">
      <c r="A168" s="38" t="s">
        <v>33</v>
      </c>
      <c r="B168" s="8">
        <v>226</v>
      </c>
      <c r="C168" s="9" t="s">
        <v>56</v>
      </c>
      <c r="D168" s="9">
        <v>10</v>
      </c>
      <c r="E168" s="18">
        <v>20</v>
      </c>
      <c r="F168" s="116">
        <f t="shared" si="50"/>
        <v>5</v>
      </c>
      <c r="G168" s="18">
        <v>5</v>
      </c>
      <c r="H168" s="18"/>
      <c r="I168" s="18"/>
      <c r="J168" s="18"/>
      <c r="K168" s="18"/>
      <c r="L168" s="18"/>
    </row>
    <row r="169" spans="1:12" s="10" customFormat="1" ht="17.25" customHeight="1">
      <c r="A169" s="38" t="s">
        <v>33</v>
      </c>
      <c r="B169" s="8">
        <v>310</v>
      </c>
      <c r="C169" s="9" t="s">
        <v>56</v>
      </c>
      <c r="D169" s="9">
        <v>20</v>
      </c>
      <c r="E169" s="18">
        <v>40</v>
      </c>
      <c r="F169" s="116">
        <f t="shared" si="50"/>
        <v>15</v>
      </c>
      <c r="G169" s="18">
        <v>5</v>
      </c>
      <c r="H169" s="18">
        <v>10</v>
      </c>
      <c r="I169" s="18"/>
      <c r="J169" s="18"/>
      <c r="K169" s="18"/>
      <c r="L169" s="18"/>
    </row>
    <row r="170" spans="1:12" s="10" customFormat="1" ht="17.25" customHeight="1" hidden="1">
      <c r="A170" s="38"/>
      <c r="B170" s="8"/>
      <c r="C170" s="9"/>
      <c r="D170" s="9"/>
      <c r="E170" s="18">
        <v>0</v>
      </c>
      <c r="F170" s="118">
        <f t="shared" si="50"/>
        <v>0</v>
      </c>
      <c r="G170" s="18"/>
      <c r="H170" s="18"/>
      <c r="I170" s="18"/>
      <c r="J170" s="18"/>
      <c r="K170" s="18"/>
      <c r="L170" s="18"/>
    </row>
    <row r="171" spans="1:12" s="10" customFormat="1" ht="17.25" customHeight="1" hidden="1">
      <c r="A171" s="38"/>
      <c r="B171" s="8"/>
      <c r="C171" s="9"/>
      <c r="D171" s="9"/>
      <c r="E171" s="18">
        <v>0</v>
      </c>
      <c r="F171" s="118">
        <f t="shared" si="50"/>
        <v>0</v>
      </c>
      <c r="G171" s="18"/>
      <c r="H171" s="18"/>
      <c r="I171" s="18"/>
      <c r="J171" s="18"/>
      <c r="K171" s="18"/>
      <c r="L171" s="18"/>
    </row>
    <row r="172" spans="1:12" s="10" customFormat="1" ht="17.25" customHeight="1">
      <c r="A172" s="38" t="s">
        <v>33</v>
      </c>
      <c r="B172" s="8">
        <v>340</v>
      </c>
      <c r="C172" s="9" t="s">
        <v>56</v>
      </c>
      <c r="D172" s="9">
        <v>64</v>
      </c>
      <c r="E172" s="18">
        <v>40</v>
      </c>
      <c r="F172" s="116">
        <f t="shared" si="50"/>
        <v>15</v>
      </c>
      <c r="G172" s="18">
        <v>5</v>
      </c>
      <c r="H172" s="18">
        <v>10</v>
      </c>
      <c r="I172" s="18"/>
      <c r="J172" s="18"/>
      <c r="K172" s="18"/>
      <c r="L172" s="18"/>
    </row>
    <row r="173" spans="1:12" s="10" customFormat="1" ht="17.25" customHeight="1" hidden="1">
      <c r="A173" s="38" t="s">
        <v>33</v>
      </c>
      <c r="B173" s="8">
        <v>222</v>
      </c>
      <c r="C173" s="9" t="s">
        <v>57</v>
      </c>
      <c r="D173" s="9"/>
      <c r="E173" s="18"/>
      <c r="F173" s="116">
        <f t="shared" si="50"/>
        <v>0</v>
      </c>
      <c r="G173" s="18"/>
      <c r="H173" s="18"/>
      <c r="I173" s="18"/>
      <c r="J173" s="18"/>
      <c r="K173" s="18"/>
      <c r="L173" s="18"/>
    </row>
    <row r="174" spans="1:12" s="10" customFormat="1" ht="17.25" customHeight="1" hidden="1">
      <c r="A174" s="38"/>
      <c r="B174" s="8"/>
      <c r="C174" s="9"/>
      <c r="D174" s="9"/>
      <c r="E174" s="18"/>
      <c r="F174" s="118">
        <f t="shared" si="50"/>
        <v>0</v>
      </c>
      <c r="G174" s="18"/>
      <c r="H174" s="18"/>
      <c r="I174" s="18"/>
      <c r="J174" s="18"/>
      <c r="K174" s="18"/>
      <c r="L174" s="18"/>
    </row>
    <row r="175" spans="1:12" s="10" customFormat="1" ht="17.25" customHeight="1" hidden="1">
      <c r="A175" s="38" t="s">
        <v>33</v>
      </c>
      <c r="B175" s="8">
        <v>225</v>
      </c>
      <c r="C175" s="9" t="s">
        <v>57</v>
      </c>
      <c r="D175" s="9">
        <v>0</v>
      </c>
      <c r="E175" s="18"/>
      <c r="F175" s="116">
        <f t="shared" si="50"/>
        <v>0</v>
      </c>
      <c r="G175" s="18"/>
      <c r="H175" s="18"/>
      <c r="I175" s="18"/>
      <c r="J175" s="18"/>
      <c r="K175" s="18"/>
      <c r="L175" s="18"/>
    </row>
    <row r="176" spans="1:12" s="10" customFormat="1" ht="17.25" customHeight="1" hidden="1">
      <c r="A176" s="38" t="s">
        <v>33</v>
      </c>
      <c r="B176" s="8">
        <v>226</v>
      </c>
      <c r="C176" s="9" t="s">
        <v>57</v>
      </c>
      <c r="D176" s="9"/>
      <c r="E176" s="18"/>
      <c r="F176" s="116">
        <f t="shared" si="50"/>
        <v>0</v>
      </c>
      <c r="G176" s="18"/>
      <c r="H176" s="18"/>
      <c r="I176" s="18"/>
      <c r="J176" s="18"/>
      <c r="K176" s="18"/>
      <c r="L176" s="18"/>
    </row>
    <row r="177" spans="1:12" s="10" customFormat="1" ht="17.25" customHeight="1" hidden="1">
      <c r="A177" s="38" t="s">
        <v>33</v>
      </c>
      <c r="B177" s="8">
        <v>340</v>
      </c>
      <c r="C177" s="9" t="s">
        <v>57</v>
      </c>
      <c r="D177" s="9"/>
      <c r="E177" s="18"/>
      <c r="F177" s="116">
        <f t="shared" si="50"/>
        <v>0</v>
      </c>
      <c r="G177" s="18"/>
      <c r="H177" s="18"/>
      <c r="I177" s="18"/>
      <c r="J177" s="18"/>
      <c r="K177" s="18"/>
      <c r="L177" s="18"/>
    </row>
    <row r="178" spans="1:12" s="10" customFormat="1" ht="17.25" customHeight="1" hidden="1">
      <c r="A178" s="38" t="s">
        <v>33</v>
      </c>
      <c r="B178" s="8">
        <v>225</v>
      </c>
      <c r="C178" s="9" t="s">
        <v>95</v>
      </c>
      <c r="D178" s="9"/>
      <c r="E178" s="18"/>
      <c r="F178" s="116">
        <f t="shared" si="50"/>
        <v>0</v>
      </c>
      <c r="G178" s="18"/>
      <c r="H178" s="18"/>
      <c r="I178" s="18"/>
      <c r="J178" s="18"/>
      <c r="K178" s="18"/>
      <c r="L178" s="18"/>
    </row>
    <row r="179" spans="1:12" s="10" customFormat="1" ht="17.25" customHeight="1" hidden="1">
      <c r="A179" s="38" t="s">
        <v>33</v>
      </c>
      <c r="B179" s="8">
        <v>340</v>
      </c>
      <c r="C179" s="9" t="s">
        <v>95</v>
      </c>
      <c r="D179" s="9"/>
      <c r="E179" s="18"/>
      <c r="F179" s="116">
        <f t="shared" si="50"/>
        <v>0</v>
      </c>
      <c r="G179" s="18"/>
      <c r="H179" s="18"/>
      <c r="I179" s="18"/>
      <c r="J179" s="18"/>
      <c r="K179" s="18"/>
      <c r="L179" s="18"/>
    </row>
    <row r="180" spans="1:12" s="10" customFormat="1" ht="17.25" customHeight="1" hidden="1">
      <c r="A180" s="38" t="s">
        <v>33</v>
      </c>
      <c r="B180" s="8">
        <v>225</v>
      </c>
      <c r="C180" s="9" t="s">
        <v>58</v>
      </c>
      <c r="D180" s="9"/>
      <c r="E180" s="18"/>
      <c r="F180" s="116">
        <f t="shared" si="50"/>
        <v>0</v>
      </c>
      <c r="G180" s="18"/>
      <c r="H180" s="18"/>
      <c r="I180" s="18"/>
      <c r="J180" s="18"/>
      <c r="K180" s="18"/>
      <c r="L180" s="18"/>
    </row>
    <row r="181" spans="1:12" s="10" customFormat="1" ht="17.25" customHeight="1" hidden="1">
      <c r="A181" s="38" t="s">
        <v>33</v>
      </c>
      <c r="B181" s="8">
        <v>226</v>
      </c>
      <c r="C181" s="9" t="s">
        <v>58</v>
      </c>
      <c r="D181" s="9"/>
      <c r="E181" s="18"/>
      <c r="F181" s="116">
        <f t="shared" si="50"/>
        <v>0</v>
      </c>
      <c r="G181" s="18"/>
      <c r="H181" s="18"/>
      <c r="I181" s="18"/>
      <c r="J181" s="18"/>
      <c r="K181" s="18"/>
      <c r="L181" s="18"/>
    </row>
    <row r="182" spans="1:12" s="10" customFormat="1" ht="17.25" customHeight="1" hidden="1">
      <c r="A182" s="38" t="s">
        <v>33</v>
      </c>
      <c r="B182" s="8">
        <v>340</v>
      </c>
      <c r="C182" s="9" t="s">
        <v>58</v>
      </c>
      <c r="D182" s="9"/>
      <c r="E182" s="18"/>
      <c r="F182" s="116">
        <f t="shared" si="50"/>
        <v>0</v>
      </c>
      <c r="G182" s="18"/>
      <c r="H182" s="18"/>
      <c r="I182" s="18"/>
      <c r="J182" s="18"/>
      <c r="K182" s="18"/>
      <c r="L182" s="18"/>
    </row>
    <row r="183" spans="1:12" s="10" customFormat="1" ht="17.25" customHeight="1" hidden="1">
      <c r="A183" s="38" t="s">
        <v>33</v>
      </c>
      <c r="B183" s="8">
        <v>222</v>
      </c>
      <c r="C183" s="9" t="s">
        <v>53</v>
      </c>
      <c r="D183" s="9"/>
      <c r="E183" s="18"/>
      <c r="F183" s="116">
        <f t="shared" si="50"/>
        <v>0</v>
      </c>
      <c r="G183" s="18"/>
      <c r="H183" s="18"/>
      <c r="I183" s="18"/>
      <c r="J183" s="18"/>
      <c r="K183" s="18"/>
      <c r="L183" s="18"/>
    </row>
    <row r="184" spans="1:12" s="10" customFormat="1" ht="17.25" customHeight="1" hidden="1">
      <c r="A184" s="38" t="s">
        <v>33</v>
      </c>
      <c r="B184" s="8">
        <v>226</v>
      </c>
      <c r="C184" s="9" t="s">
        <v>57</v>
      </c>
      <c r="D184" s="9">
        <v>0</v>
      </c>
      <c r="E184" s="18"/>
      <c r="F184" s="118">
        <f t="shared" si="50"/>
        <v>0</v>
      </c>
      <c r="G184" s="18"/>
      <c r="H184" s="18"/>
      <c r="I184" s="18"/>
      <c r="J184" s="18"/>
      <c r="K184" s="18"/>
      <c r="L184" s="18"/>
    </row>
    <row r="185" spans="1:12" s="10" customFormat="1" ht="17.25" customHeight="1" hidden="1">
      <c r="A185" s="38" t="s">
        <v>33</v>
      </c>
      <c r="B185" s="8">
        <v>340</v>
      </c>
      <c r="C185" s="9" t="s">
        <v>57</v>
      </c>
      <c r="D185" s="9">
        <v>0</v>
      </c>
      <c r="E185" s="18"/>
      <c r="F185" s="118">
        <f t="shared" si="50"/>
        <v>0</v>
      </c>
      <c r="G185" s="18"/>
      <c r="H185" s="18"/>
      <c r="I185" s="18"/>
      <c r="J185" s="18"/>
      <c r="K185" s="18"/>
      <c r="L185" s="18"/>
    </row>
    <row r="186" spans="1:12" s="10" customFormat="1" ht="17.25" customHeight="1">
      <c r="A186" s="38" t="s">
        <v>33</v>
      </c>
      <c r="B186" s="8">
        <v>225</v>
      </c>
      <c r="C186" s="9" t="s">
        <v>58</v>
      </c>
      <c r="D186" s="9">
        <v>5</v>
      </c>
      <c r="E186" s="18">
        <v>108</v>
      </c>
      <c r="F186" s="118">
        <f t="shared" si="50"/>
        <v>2</v>
      </c>
      <c r="G186" s="18">
        <v>2</v>
      </c>
      <c r="H186" s="18"/>
      <c r="I186" s="18"/>
      <c r="J186" s="18"/>
      <c r="K186" s="18"/>
      <c r="L186" s="18"/>
    </row>
    <row r="187" spans="1:12" s="10" customFormat="1" ht="17.25" customHeight="1">
      <c r="A187" s="38" t="s">
        <v>33</v>
      </c>
      <c r="B187" s="8">
        <v>310</v>
      </c>
      <c r="C187" s="9" t="s">
        <v>58</v>
      </c>
      <c r="D187" s="9">
        <v>5</v>
      </c>
      <c r="E187" s="18">
        <v>10</v>
      </c>
      <c r="F187" s="116">
        <f t="shared" si="50"/>
        <v>5</v>
      </c>
      <c r="G187" s="18"/>
      <c r="H187" s="18"/>
      <c r="I187" s="18"/>
      <c r="J187" s="18">
        <v>5</v>
      </c>
      <c r="K187" s="18"/>
      <c r="L187" s="18"/>
    </row>
    <row r="188" spans="1:12" s="10" customFormat="1" ht="17.25" customHeight="1">
      <c r="A188" s="38" t="s">
        <v>33</v>
      </c>
      <c r="B188" s="8">
        <v>340</v>
      </c>
      <c r="C188" s="9" t="s">
        <v>58</v>
      </c>
      <c r="D188" s="9">
        <v>5</v>
      </c>
      <c r="E188" s="18">
        <v>204</v>
      </c>
      <c r="F188" s="118">
        <f t="shared" si="50"/>
        <v>5</v>
      </c>
      <c r="G188" s="18">
        <v>5</v>
      </c>
      <c r="H188" s="18"/>
      <c r="I188" s="18"/>
      <c r="J188" s="18"/>
      <c r="K188" s="18"/>
      <c r="L188" s="18"/>
    </row>
    <row r="189" spans="1:12" s="10" customFormat="1" ht="17.25" customHeight="1">
      <c r="A189" s="38" t="s">
        <v>33</v>
      </c>
      <c r="B189" s="8">
        <v>225</v>
      </c>
      <c r="C189" s="9" t="s">
        <v>53</v>
      </c>
      <c r="D189" s="9">
        <v>25</v>
      </c>
      <c r="E189" s="18">
        <v>456</v>
      </c>
      <c r="F189" s="116">
        <f t="shared" si="50"/>
        <v>20</v>
      </c>
      <c r="G189" s="18">
        <v>10</v>
      </c>
      <c r="H189" s="18">
        <v>10</v>
      </c>
      <c r="I189" s="18"/>
      <c r="J189" s="18"/>
      <c r="K189" s="18"/>
      <c r="L189" s="18"/>
    </row>
    <row r="190" spans="1:12" s="10" customFormat="1" ht="17.25" customHeight="1">
      <c r="A190" s="38" t="s">
        <v>33</v>
      </c>
      <c r="B190" s="8">
        <v>226</v>
      </c>
      <c r="C190" s="9" t="s">
        <v>53</v>
      </c>
      <c r="D190" s="9">
        <v>25</v>
      </c>
      <c r="E190" s="18">
        <v>261</v>
      </c>
      <c r="F190" s="116">
        <f t="shared" si="50"/>
        <v>20</v>
      </c>
      <c r="G190" s="18"/>
      <c r="H190" s="18">
        <v>10</v>
      </c>
      <c r="I190" s="18"/>
      <c r="J190" s="18">
        <v>10</v>
      </c>
      <c r="K190" s="18"/>
      <c r="L190" s="18"/>
    </row>
    <row r="191" spans="1:12" s="10" customFormat="1" ht="17.25" customHeight="1">
      <c r="A191" s="38" t="s">
        <v>33</v>
      </c>
      <c r="B191" s="8">
        <v>290</v>
      </c>
      <c r="C191" s="9" t="s">
        <v>53</v>
      </c>
      <c r="D191" s="9">
        <v>0</v>
      </c>
      <c r="E191" s="18">
        <v>25</v>
      </c>
      <c r="F191" s="116">
        <f t="shared" si="50"/>
        <v>10</v>
      </c>
      <c r="G191" s="18">
        <v>5</v>
      </c>
      <c r="H191" s="18">
        <v>5</v>
      </c>
      <c r="I191" s="18"/>
      <c r="J191" s="18"/>
      <c r="K191" s="18"/>
      <c r="L191" s="18"/>
    </row>
    <row r="192" spans="1:12" s="10" customFormat="1" ht="17.25" customHeight="1" hidden="1">
      <c r="A192" s="38" t="s">
        <v>33</v>
      </c>
      <c r="B192" s="8">
        <v>310</v>
      </c>
      <c r="C192" s="9" t="s">
        <v>53</v>
      </c>
      <c r="D192" s="9"/>
      <c r="E192" s="18"/>
      <c r="F192" s="116">
        <f t="shared" si="50"/>
        <v>0</v>
      </c>
      <c r="G192" s="18"/>
      <c r="H192" s="18"/>
      <c r="I192" s="18"/>
      <c r="J192" s="18"/>
      <c r="K192" s="18"/>
      <c r="L192" s="18"/>
    </row>
    <row r="193" spans="1:12" s="10" customFormat="1" ht="17.25" customHeight="1">
      <c r="A193" s="38" t="s">
        <v>33</v>
      </c>
      <c r="B193" s="8">
        <v>310</v>
      </c>
      <c r="C193" s="9" t="s">
        <v>150</v>
      </c>
      <c r="D193" s="9">
        <v>343</v>
      </c>
      <c r="E193" s="18">
        <v>1925</v>
      </c>
      <c r="F193" s="116">
        <f t="shared" si="50"/>
        <v>20</v>
      </c>
      <c r="G193" s="18">
        <v>10</v>
      </c>
      <c r="H193" s="18">
        <v>10</v>
      </c>
      <c r="I193" s="18"/>
      <c r="J193" s="18"/>
      <c r="K193" s="18"/>
      <c r="L193" s="18"/>
    </row>
    <row r="194" spans="1:12" s="10" customFormat="1" ht="17.25" customHeight="1">
      <c r="A194" s="38" t="s">
        <v>33</v>
      </c>
      <c r="B194" s="8">
        <v>340</v>
      </c>
      <c r="C194" s="9" t="s">
        <v>53</v>
      </c>
      <c r="D194" s="9">
        <v>690</v>
      </c>
      <c r="E194" s="18">
        <v>343</v>
      </c>
      <c r="F194" s="116">
        <f t="shared" si="50"/>
        <v>35</v>
      </c>
      <c r="G194" s="18">
        <v>15</v>
      </c>
      <c r="H194" s="18">
        <v>20</v>
      </c>
      <c r="I194" s="18"/>
      <c r="J194" s="18"/>
      <c r="K194" s="18"/>
      <c r="L194" s="18"/>
    </row>
    <row r="195" spans="1:12" s="29" customFormat="1" ht="18.75">
      <c r="A195" s="124" t="s">
        <v>32</v>
      </c>
      <c r="B195" s="125"/>
      <c r="C195" s="125"/>
      <c r="D195" s="26">
        <f>SUM(D165,D150,D143)</f>
        <v>3414</v>
      </c>
      <c r="E195" s="26">
        <f>SUM(E165,E150,E143)</f>
        <v>56206</v>
      </c>
      <c r="F195" s="26">
        <f aca="true" t="shared" si="51" ref="F195:L195">SUM(F165,F150,F143)</f>
        <v>676</v>
      </c>
      <c r="G195" s="26">
        <f t="shared" si="51"/>
        <v>196</v>
      </c>
      <c r="H195" s="26">
        <f t="shared" si="51"/>
        <v>213</v>
      </c>
      <c r="I195" s="26">
        <f t="shared" si="51"/>
        <v>0</v>
      </c>
      <c r="J195" s="26">
        <f t="shared" si="51"/>
        <v>267</v>
      </c>
      <c r="K195" s="26">
        <f t="shared" si="51"/>
        <v>0</v>
      </c>
      <c r="L195" s="26">
        <f t="shared" si="51"/>
        <v>0</v>
      </c>
    </row>
    <row r="196" spans="1:12" s="52" customFormat="1" ht="18.75" hidden="1">
      <c r="A196" s="126" t="s">
        <v>79</v>
      </c>
      <c r="B196" s="127"/>
      <c r="C196" s="128"/>
      <c r="D196" s="104"/>
      <c r="E196" s="30"/>
      <c r="F196" s="27"/>
      <c r="G196" s="30"/>
      <c r="H196" s="30"/>
      <c r="I196" s="30"/>
      <c r="J196" s="30"/>
      <c r="K196" s="30"/>
      <c r="L196" s="30"/>
    </row>
    <row r="197" spans="1:12" s="53" customFormat="1" ht="18" customHeight="1" hidden="1">
      <c r="A197" s="42" t="s">
        <v>80</v>
      </c>
      <c r="B197" s="22" t="s">
        <v>50</v>
      </c>
      <c r="C197" s="33" t="s">
        <v>86</v>
      </c>
      <c r="D197" s="33"/>
      <c r="E197" s="21"/>
      <c r="F197" s="118"/>
      <c r="G197" s="21"/>
      <c r="H197" s="21"/>
      <c r="I197" s="21"/>
      <c r="J197" s="21"/>
      <c r="K197" s="21"/>
      <c r="L197" s="21"/>
    </row>
    <row r="198" spans="1:12" s="53" customFormat="1" ht="15.75" hidden="1">
      <c r="A198" s="42" t="s">
        <v>80</v>
      </c>
      <c r="B198" s="22" t="s">
        <v>47</v>
      </c>
      <c r="C198" s="33" t="s">
        <v>87</v>
      </c>
      <c r="D198" s="33"/>
      <c r="E198" s="21"/>
      <c r="F198" s="118"/>
      <c r="G198" s="21"/>
      <c r="H198" s="21"/>
      <c r="I198" s="21"/>
      <c r="J198" s="21"/>
      <c r="K198" s="21"/>
      <c r="L198" s="21"/>
    </row>
    <row r="199" spans="1:12" s="53" customFormat="1" ht="15.75" hidden="1">
      <c r="A199" s="42" t="s">
        <v>80</v>
      </c>
      <c r="B199" s="22" t="s">
        <v>49</v>
      </c>
      <c r="C199" s="33" t="s">
        <v>87</v>
      </c>
      <c r="D199" s="33"/>
      <c r="E199" s="21"/>
      <c r="F199" s="118"/>
      <c r="G199" s="21"/>
      <c r="H199" s="21"/>
      <c r="I199" s="21"/>
      <c r="J199" s="21"/>
      <c r="K199" s="21"/>
      <c r="L199" s="21"/>
    </row>
    <row r="200" spans="1:12" s="54" customFormat="1" ht="18.75" hidden="1">
      <c r="A200" s="124" t="s">
        <v>81</v>
      </c>
      <c r="B200" s="125"/>
      <c r="C200" s="125"/>
      <c r="D200" s="74"/>
      <c r="E200" s="27">
        <f>SUM(E197:E199)</f>
        <v>0</v>
      </c>
      <c r="F200" s="27">
        <f aca="true" t="shared" si="52" ref="F200:L200">SUM(F197:F199)</f>
        <v>0</v>
      </c>
      <c r="G200" s="27">
        <f t="shared" si="52"/>
        <v>0</v>
      </c>
      <c r="H200" s="27">
        <f t="shared" si="52"/>
        <v>0</v>
      </c>
      <c r="I200" s="27">
        <f t="shared" si="52"/>
        <v>0</v>
      </c>
      <c r="J200" s="27">
        <f t="shared" si="52"/>
        <v>0</v>
      </c>
      <c r="K200" s="27"/>
      <c r="L200" s="27">
        <f t="shared" si="52"/>
        <v>0</v>
      </c>
    </row>
    <row r="201" spans="1:12" ht="21.75" customHeight="1">
      <c r="A201" s="134" t="s">
        <v>36</v>
      </c>
      <c r="B201" s="135"/>
      <c r="C201" s="135"/>
      <c r="D201" s="49"/>
      <c r="E201" s="51"/>
      <c r="F201" s="121"/>
      <c r="G201" s="51"/>
      <c r="H201" s="51"/>
      <c r="I201" s="51"/>
      <c r="J201" s="51"/>
      <c r="K201" s="51"/>
      <c r="L201" s="51"/>
    </row>
    <row r="202" spans="1:12" s="10" customFormat="1" ht="15" customHeight="1" hidden="1">
      <c r="A202" s="42" t="s">
        <v>38</v>
      </c>
      <c r="B202" s="22" t="s">
        <v>84</v>
      </c>
      <c r="C202" s="59" t="s">
        <v>2</v>
      </c>
      <c r="D202" s="59"/>
      <c r="E202" s="23"/>
      <c r="F202" s="116"/>
      <c r="G202" s="23"/>
      <c r="H202" s="23"/>
      <c r="I202" s="23"/>
      <c r="J202" s="23"/>
      <c r="K202" s="23"/>
      <c r="L202" s="23"/>
    </row>
    <row r="203" spans="1:12" s="10" customFormat="1" ht="15" customHeight="1" hidden="1">
      <c r="A203" s="42" t="s">
        <v>38</v>
      </c>
      <c r="B203" s="22" t="s">
        <v>85</v>
      </c>
      <c r="C203" s="59" t="s">
        <v>6</v>
      </c>
      <c r="D203" s="59"/>
      <c r="E203" s="23"/>
      <c r="F203" s="116"/>
      <c r="G203" s="23"/>
      <c r="H203" s="23"/>
      <c r="I203" s="23"/>
      <c r="J203" s="23"/>
      <c r="K203" s="23"/>
      <c r="L203" s="23"/>
    </row>
    <row r="204" spans="1:12" s="10" customFormat="1" ht="16.5" customHeight="1">
      <c r="A204" s="42" t="s">
        <v>38</v>
      </c>
      <c r="B204" s="22" t="s">
        <v>47</v>
      </c>
      <c r="C204" s="59" t="s">
        <v>123</v>
      </c>
      <c r="D204" s="59">
        <v>3</v>
      </c>
      <c r="E204" s="23">
        <v>10</v>
      </c>
      <c r="F204" s="116">
        <f>SUM(G204:L204)</f>
        <v>3</v>
      </c>
      <c r="G204" s="23">
        <v>3</v>
      </c>
      <c r="H204" s="23"/>
      <c r="I204" s="23"/>
      <c r="J204" s="23"/>
      <c r="K204" s="23"/>
      <c r="L204" s="23"/>
    </row>
    <row r="205" spans="1:12" s="10" customFormat="1" ht="15" customHeight="1">
      <c r="A205" s="42" t="s">
        <v>38</v>
      </c>
      <c r="B205" s="22" t="s">
        <v>37</v>
      </c>
      <c r="C205" s="33" t="s">
        <v>12</v>
      </c>
      <c r="D205" s="108" t="s">
        <v>142</v>
      </c>
      <c r="E205" s="23">
        <v>10</v>
      </c>
      <c r="F205" s="116">
        <f>SUM(G205:L205)</f>
        <v>1</v>
      </c>
      <c r="G205" s="23">
        <v>1</v>
      </c>
      <c r="H205" s="23"/>
      <c r="I205" s="23"/>
      <c r="J205" s="23"/>
      <c r="K205" s="23"/>
      <c r="L205" s="23"/>
    </row>
    <row r="206" spans="1:12" s="10" customFormat="1" ht="15" customHeight="1" hidden="1">
      <c r="A206" s="42" t="s">
        <v>38</v>
      </c>
      <c r="B206" s="22" t="s">
        <v>49</v>
      </c>
      <c r="C206" s="9" t="s">
        <v>14</v>
      </c>
      <c r="D206" s="9"/>
      <c r="E206" s="23"/>
      <c r="F206" s="116"/>
      <c r="G206" s="23"/>
      <c r="H206" s="23"/>
      <c r="I206" s="23"/>
      <c r="J206" s="23"/>
      <c r="K206" s="23"/>
      <c r="L206" s="23"/>
    </row>
    <row r="207" spans="1:12" s="10" customFormat="1" ht="15" customHeight="1" hidden="1">
      <c r="A207" s="42" t="s">
        <v>38</v>
      </c>
      <c r="B207" s="22" t="s">
        <v>54</v>
      </c>
      <c r="C207" s="9" t="s">
        <v>15</v>
      </c>
      <c r="D207" s="9"/>
      <c r="E207" s="23"/>
      <c r="F207" s="116"/>
      <c r="G207" s="23"/>
      <c r="H207" s="23"/>
      <c r="I207" s="23"/>
      <c r="J207" s="23"/>
      <c r="K207" s="23"/>
      <c r="L207" s="23"/>
    </row>
    <row r="208" spans="1:12" s="10" customFormat="1" ht="15" customHeight="1">
      <c r="A208" s="42" t="s">
        <v>38</v>
      </c>
      <c r="B208" s="22" t="s">
        <v>49</v>
      </c>
      <c r="C208" s="59" t="s">
        <v>14</v>
      </c>
      <c r="D208" s="59">
        <v>0</v>
      </c>
      <c r="E208" s="23">
        <v>10</v>
      </c>
      <c r="F208" s="116">
        <f>SUM(G208:L208)</f>
        <v>1</v>
      </c>
      <c r="G208" s="23">
        <v>1</v>
      </c>
      <c r="H208" s="23"/>
      <c r="I208" s="23"/>
      <c r="J208" s="23"/>
      <c r="K208" s="23"/>
      <c r="L208" s="23"/>
    </row>
    <row r="209" spans="1:12" s="10" customFormat="1" ht="15" customHeight="1">
      <c r="A209" s="42" t="s">
        <v>38</v>
      </c>
      <c r="B209" s="22" t="s">
        <v>54</v>
      </c>
      <c r="C209" s="9" t="s">
        <v>53</v>
      </c>
      <c r="D209" s="9">
        <v>2</v>
      </c>
      <c r="E209" s="23">
        <v>5</v>
      </c>
      <c r="F209" s="116">
        <f>SUM(G209:L209)</f>
        <v>2</v>
      </c>
      <c r="G209" s="23">
        <v>2</v>
      </c>
      <c r="H209" s="23"/>
      <c r="I209" s="23"/>
      <c r="J209" s="23"/>
      <c r="K209" s="23"/>
      <c r="L209" s="23"/>
    </row>
    <row r="210" spans="1:12" s="29" customFormat="1" ht="18.75" customHeight="1">
      <c r="A210" s="124" t="s">
        <v>39</v>
      </c>
      <c r="B210" s="125"/>
      <c r="C210" s="125"/>
      <c r="D210" s="26">
        <f>D205+D208+D209+D204</f>
        <v>6</v>
      </c>
      <c r="E210" s="26">
        <f aca="true" t="shared" si="53" ref="E210:L210">E205+E208+E209+E204</f>
        <v>35</v>
      </c>
      <c r="F210" s="26">
        <f t="shared" si="53"/>
        <v>7</v>
      </c>
      <c r="G210" s="26">
        <f t="shared" si="53"/>
        <v>7</v>
      </c>
      <c r="H210" s="26">
        <f t="shared" si="53"/>
        <v>0</v>
      </c>
      <c r="I210" s="26">
        <f t="shared" si="53"/>
        <v>0</v>
      </c>
      <c r="J210" s="26">
        <f t="shared" si="53"/>
        <v>0</v>
      </c>
      <c r="K210" s="26">
        <f t="shared" si="53"/>
        <v>0</v>
      </c>
      <c r="L210" s="26">
        <f t="shared" si="53"/>
        <v>0</v>
      </c>
    </row>
    <row r="211" spans="1:12" s="10" customFormat="1" ht="34.5" customHeight="1" hidden="1">
      <c r="A211" s="131"/>
      <c r="B211" s="132"/>
      <c r="C211" s="133"/>
      <c r="D211" s="105"/>
      <c r="E211" s="15"/>
      <c r="F211" s="118"/>
      <c r="G211" s="15"/>
      <c r="H211" s="15"/>
      <c r="I211" s="15"/>
      <c r="J211" s="15"/>
      <c r="K211" s="15"/>
      <c r="L211" s="15"/>
    </row>
    <row r="212" spans="1:12" s="10" customFormat="1" ht="19.5" customHeight="1" hidden="1">
      <c r="A212" s="40"/>
      <c r="B212" s="5"/>
      <c r="C212" s="60"/>
      <c r="D212" s="60"/>
      <c r="E212" s="20"/>
      <c r="F212" s="11"/>
      <c r="G212" s="20"/>
      <c r="H212" s="20"/>
      <c r="I212" s="20"/>
      <c r="J212" s="20"/>
      <c r="K212" s="20"/>
      <c r="L212" s="20"/>
    </row>
    <row r="213" spans="1:12" s="10" customFormat="1" ht="15.75" hidden="1">
      <c r="A213" s="38"/>
      <c r="B213" s="8"/>
      <c r="C213" s="59"/>
      <c r="D213" s="59"/>
      <c r="E213" s="9"/>
      <c r="F213" s="118"/>
      <c r="G213" s="9"/>
      <c r="H213" s="9"/>
      <c r="I213" s="9"/>
      <c r="J213" s="9"/>
      <c r="K213" s="9"/>
      <c r="L213" s="9"/>
    </row>
    <row r="214" spans="1:12" s="10" customFormat="1" ht="15.75" hidden="1">
      <c r="A214" s="38"/>
      <c r="B214" s="8"/>
      <c r="C214" s="59"/>
      <c r="D214" s="59"/>
      <c r="E214" s="9"/>
      <c r="F214" s="118"/>
      <c r="G214" s="9"/>
      <c r="H214" s="9"/>
      <c r="I214" s="9"/>
      <c r="J214" s="9"/>
      <c r="K214" s="9"/>
      <c r="L214" s="9"/>
    </row>
    <row r="215" spans="1:12" s="10" customFormat="1" ht="15.75" hidden="1">
      <c r="A215" s="38"/>
      <c r="B215" s="8"/>
      <c r="C215" s="59"/>
      <c r="D215" s="59"/>
      <c r="E215" s="9"/>
      <c r="F215" s="118"/>
      <c r="G215" s="9"/>
      <c r="H215" s="9"/>
      <c r="I215" s="9"/>
      <c r="J215" s="9"/>
      <c r="K215" s="9"/>
      <c r="L215" s="9"/>
    </row>
    <row r="216" spans="1:12" s="10" customFormat="1" ht="15.75" hidden="1">
      <c r="A216" s="40"/>
      <c r="B216" s="5"/>
      <c r="C216" s="60"/>
      <c r="D216" s="60"/>
      <c r="E216" s="6"/>
      <c r="F216" s="11"/>
      <c r="G216" s="6"/>
      <c r="H216" s="6"/>
      <c r="I216" s="6"/>
      <c r="J216" s="6"/>
      <c r="K216" s="6"/>
      <c r="L216" s="6"/>
    </row>
    <row r="217" spans="1:12" s="10" customFormat="1" ht="15.75" hidden="1">
      <c r="A217" s="38"/>
      <c r="B217" s="8"/>
      <c r="C217" s="59"/>
      <c r="D217" s="59"/>
      <c r="E217" s="9"/>
      <c r="F217" s="118"/>
      <c r="G217" s="9"/>
      <c r="H217" s="9"/>
      <c r="I217" s="9"/>
      <c r="J217" s="9"/>
      <c r="K217" s="9"/>
      <c r="L217" s="9"/>
    </row>
    <row r="218" spans="1:12" s="10" customFormat="1" ht="15.75" hidden="1">
      <c r="A218" s="38"/>
      <c r="B218" s="8"/>
      <c r="C218" s="59"/>
      <c r="D218" s="59"/>
      <c r="E218" s="9"/>
      <c r="F218" s="118"/>
      <c r="G218" s="9"/>
      <c r="H218" s="9"/>
      <c r="I218" s="9"/>
      <c r="J218" s="9"/>
      <c r="K218" s="9"/>
      <c r="L218" s="9"/>
    </row>
    <row r="219" spans="1:12" s="10" customFormat="1" ht="15.75" hidden="1">
      <c r="A219" s="38"/>
      <c r="B219" s="8"/>
      <c r="C219" s="59"/>
      <c r="D219" s="59"/>
      <c r="E219" s="9"/>
      <c r="F219" s="118"/>
      <c r="G219" s="9"/>
      <c r="H219" s="9"/>
      <c r="I219" s="9"/>
      <c r="J219" s="9"/>
      <c r="K219" s="9"/>
      <c r="L219" s="9"/>
    </row>
    <row r="220" spans="1:12" s="10" customFormat="1" ht="15.75" hidden="1">
      <c r="A220" s="38"/>
      <c r="B220" s="8"/>
      <c r="C220" s="59"/>
      <c r="D220" s="59"/>
      <c r="E220" s="9"/>
      <c r="F220" s="118"/>
      <c r="G220" s="9"/>
      <c r="H220" s="9"/>
      <c r="I220" s="9"/>
      <c r="J220" s="9"/>
      <c r="K220" s="9"/>
      <c r="L220" s="9"/>
    </row>
    <row r="221" spans="1:12" s="10" customFormat="1" ht="15.75" hidden="1">
      <c r="A221" s="38"/>
      <c r="B221" s="8"/>
      <c r="C221" s="59"/>
      <c r="D221" s="59"/>
      <c r="E221" s="9"/>
      <c r="F221" s="118"/>
      <c r="G221" s="9"/>
      <c r="H221" s="9"/>
      <c r="I221" s="9"/>
      <c r="J221" s="9"/>
      <c r="K221" s="9"/>
      <c r="L221" s="9"/>
    </row>
    <row r="222" spans="1:12" s="10" customFormat="1" ht="15.75" hidden="1">
      <c r="A222" s="38"/>
      <c r="B222" s="8"/>
      <c r="C222" s="59"/>
      <c r="D222" s="59"/>
      <c r="E222" s="9"/>
      <c r="F222" s="118"/>
      <c r="G222" s="9"/>
      <c r="H222" s="9"/>
      <c r="I222" s="9"/>
      <c r="J222" s="9"/>
      <c r="K222" s="9"/>
      <c r="L222" s="9"/>
    </row>
    <row r="223" spans="1:12" s="7" customFormat="1" ht="15.75" hidden="1">
      <c r="A223" s="40"/>
      <c r="B223" s="5"/>
      <c r="C223" s="60"/>
      <c r="D223" s="60"/>
      <c r="E223" s="6"/>
      <c r="F223" s="11"/>
      <c r="G223" s="6"/>
      <c r="H223" s="6"/>
      <c r="I223" s="6"/>
      <c r="J223" s="6"/>
      <c r="K223" s="6"/>
      <c r="L223" s="6"/>
    </row>
    <row r="224" spans="1:12" s="7" customFormat="1" ht="15.75" hidden="1">
      <c r="A224" s="40"/>
      <c r="B224" s="5"/>
      <c r="C224" s="60"/>
      <c r="D224" s="60"/>
      <c r="E224" s="6"/>
      <c r="F224" s="11"/>
      <c r="G224" s="6"/>
      <c r="H224" s="6"/>
      <c r="I224" s="6"/>
      <c r="J224" s="6"/>
      <c r="K224" s="6"/>
      <c r="L224" s="6"/>
    </row>
    <row r="225" spans="1:12" s="10" customFormat="1" ht="15.75" hidden="1">
      <c r="A225" s="38"/>
      <c r="B225" s="8"/>
      <c r="C225" s="59"/>
      <c r="D225" s="59"/>
      <c r="E225" s="9"/>
      <c r="F225" s="118"/>
      <c r="G225" s="9"/>
      <c r="H225" s="9"/>
      <c r="I225" s="9"/>
      <c r="J225" s="9"/>
      <c r="K225" s="9"/>
      <c r="L225" s="9"/>
    </row>
    <row r="226" spans="1:12" s="10" customFormat="1" ht="15.75" hidden="1">
      <c r="A226" s="38"/>
      <c r="B226" s="8"/>
      <c r="C226" s="59"/>
      <c r="D226" s="59"/>
      <c r="E226" s="9"/>
      <c r="F226" s="118"/>
      <c r="G226" s="9"/>
      <c r="H226" s="9"/>
      <c r="I226" s="9"/>
      <c r="J226" s="9"/>
      <c r="K226" s="9"/>
      <c r="L226" s="9"/>
    </row>
    <row r="227" spans="1:12" s="29" customFormat="1" ht="18.75" customHeight="1" hidden="1">
      <c r="A227" s="124" t="s">
        <v>77</v>
      </c>
      <c r="B227" s="125"/>
      <c r="C227" s="125"/>
      <c r="D227" s="74"/>
      <c r="E227" s="27">
        <f>SUM(E212,E216,E223,E224)</f>
        <v>0</v>
      </c>
      <c r="F227" s="27">
        <f aca="true" t="shared" si="54" ref="F227:L227">SUM(F212,F216,F223,F224)</f>
        <v>0</v>
      </c>
      <c r="G227" s="27">
        <f t="shared" si="54"/>
        <v>0</v>
      </c>
      <c r="H227" s="27">
        <f t="shared" si="54"/>
        <v>0</v>
      </c>
      <c r="I227" s="27">
        <f t="shared" si="54"/>
        <v>0</v>
      </c>
      <c r="J227" s="27">
        <f t="shared" si="54"/>
        <v>0</v>
      </c>
      <c r="K227" s="27"/>
      <c r="L227" s="27">
        <f t="shared" si="54"/>
        <v>0</v>
      </c>
    </row>
    <row r="228" spans="1:12" s="76" customFormat="1" ht="39" customHeight="1">
      <c r="A228" s="129" t="s">
        <v>75</v>
      </c>
      <c r="B228" s="130"/>
      <c r="C228" s="130"/>
      <c r="D228" s="106"/>
      <c r="E228" s="30"/>
      <c r="F228" s="27"/>
      <c r="G228" s="30"/>
      <c r="H228" s="30"/>
      <c r="I228" s="30"/>
      <c r="J228" s="30"/>
      <c r="K228" s="30"/>
      <c r="L228" s="30"/>
    </row>
    <row r="229" spans="1:12" s="76" customFormat="1" ht="18.75">
      <c r="A229" s="40" t="s">
        <v>76</v>
      </c>
      <c r="B229" s="5">
        <v>210</v>
      </c>
      <c r="C229" s="60" t="s">
        <v>30</v>
      </c>
      <c r="D229" s="75">
        <f>D230+D231+D232</f>
        <v>2476</v>
      </c>
      <c r="E229" s="75">
        <f>E230+E231+E232</f>
        <v>3563</v>
      </c>
      <c r="F229" s="27">
        <f aca="true" t="shared" si="55" ref="F229:L229">F230+F231+F232</f>
        <v>1524.1</v>
      </c>
      <c r="G229" s="75">
        <f t="shared" si="55"/>
        <v>1</v>
      </c>
      <c r="H229" s="75">
        <f t="shared" si="55"/>
        <v>194</v>
      </c>
      <c r="I229" s="75">
        <f t="shared" si="55"/>
        <v>1329.1</v>
      </c>
      <c r="J229" s="94">
        <f t="shared" si="55"/>
        <v>0</v>
      </c>
      <c r="K229" s="94">
        <f t="shared" si="55"/>
        <v>0</v>
      </c>
      <c r="L229" s="94">
        <f t="shared" si="55"/>
        <v>0</v>
      </c>
    </row>
    <row r="230" spans="1:12" s="76" customFormat="1" ht="16.5" customHeight="1">
      <c r="A230" s="57" t="s">
        <v>76</v>
      </c>
      <c r="B230" s="57" t="s">
        <v>102</v>
      </c>
      <c r="C230" s="59" t="s">
        <v>1</v>
      </c>
      <c r="D230" s="59">
        <v>1899</v>
      </c>
      <c r="E230" s="9">
        <v>2720</v>
      </c>
      <c r="F230" s="116">
        <f>SUM(G230:L230)</f>
        <v>1170</v>
      </c>
      <c r="G230" s="78"/>
      <c r="H230" s="78">
        <v>170</v>
      </c>
      <c r="I230" s="78">
        <v>1000</v>
      </c>
      <c r="J230" s="93">
        <v>0</v>
      </c>
      <c r="K230" s="93"/>
      <c r="L230" s="75"/>
    </row>
    <row r="231" spans="1:12" s="76" customFormat="1" ht="18.75">
      <c r="A231" s="38" t="s">
        <v>76</v>
      </c>
      <c r="B231" s="8">
        <v>212</v>
      </c>
      <c r="C231" s="59" t="s">
        <v>2</v>
      </c>
      <c r="D231" s="59">
        <v>0</v>
      </c>
      <c r="E231" s="18">
        <v>52</v>
      </c>
      <c r="F231" s="116">
        <f>SUM(G231:L231)</f>
        <v>1</v>
      </c>
      <c r="G231" s="78">
        <v>1</v>
      </c>
      <c r="H231" s="75"/>
      <c r="I231" s="75"/>
      <c r="J231" s="75"/>
      <c r="K231" s="75"/>
      <c r="L231" s="75"/>
    </row>
    <row r="232" spans="1:12" s="76" customFormat="1" ht="16.5" customHeight="1">
      <c r="A232" s="38" t="s">
        <v>20</v>
      </c>
      <c r="B232" s="8">
        <v>213</v>
      </c>
      <c r="C232" s="59" t="s">
        <v>3</v>
      </c>
      <c r="D232" s="59">
        <v>577</v>
      </c>
      <c r="E232" s="9">
        <v>791</v>
      </c>
      <c r="F232" s="116">
        <f>SUM(G232:L232)</f>
        <v>353.1</v>
      </c>
      <c r="G232" s="75"/>
      <c r="H232" s="78">
        <v>24</v>
      </c>
      <c r="I232" s="78">
        <v>329.1</v>
      </c>
      <c r="J232" s="78">
        <v>0</v>
      </c>
      <c r="K232" s="75"/>
      <c r="L232" s="75"/>
    </row>
    <row r="233" spans="1:12" s="7" customFormat="1" ht="15.75">
      <c r="A233" s="40" t="s">
        <v>76</v>
      </c>
      <c r="B233" s="5">
        <v>220</v>
      </c>
      <c r="C233" s="60" t="s">
        <v>4</v>
      </c>
      <c r="D233" s="25">
        <f>D235+D236+D237+D238+D234</f>
        <v>583</v>
      </c>
      <c r="E233" s="25">
        <f>E235+E236+E237+E238+E234</f>
        <v>2990</v>
      </c>
      <c r="F233" s="19">
        <f aca="true" t="shared" si="56" ref="F233:L233">F235+F236+F237+F238+F234</f>
        <v>346</v>
      </c>
      <c r="G233" s="25">
        <f t="shared" si="56"/>
        <v>115</v>
      </c>
      <c r="H233" s="25">
        <f t="shared" si="56"/>
        <v>120</v>
      </c>
      <c r="I233" s="25">
        <f t="shared" si="56"/>
        <v>0</v>
      </c>
      <c r="J233" s="25">
        <f t="shared" si="56"/>
        <v>111</v>
      </c>
      <c r="K233" s="25">
        <f t="shared" si="56"/>
        <v>0</v>
      </c>
      <c r="L233" s="25">
        <f t="shared" si="56"/>
        <v>0</v>
      </c>
    </row>
    <row r="234" spans="1:12" s="7" customFormat="1" ht="15.75">
      <c r="A234" s="38" t="s">
        <v>76</v>
      </c>
      <c r="B234" s="8">
        <v>221</v>
      </c>
      <c r="C234" s="59" t="s">
        <v>5</v>
      </c>
      <c r="D234" s="59">
        <v>18</v>
      </c>
      <c r="E234" s="9">
        <v>24</v>
      </c>
      <c r="F234" s="116">
        <f>SUM(G234:L234)</f>
        <v>18</v>
      </c>
      <c r="G234" s="18">
        <v>6</v>
      </c>
      <c r="H234" s="18">
        <v>4</v>
      </c>
      <c r="I234" s="25"/>
      <c r="J234" s="25">
        <v>8</v>
      </c>
      <c r="K234" s="25"/>
      <c r="L234" s="25"/>
    </row>
    <row r="235" spans="1:12" s="76" customFormat="1" ht="18.75">
      <c r="A235" s="38" t="s">
        <v>76</v>
      </c>
      <c r="B235" s="8">
        <v>222</v>
      </c>
      <c r="C235" s="59" t="s">
        <v>6</v>
      </c>
      <c r="D235" s="59">
        <v>0</v>
      </c>
      <c r="E235" s="9">
        <v>50</v>
      </c>
      <c r="F235" s="116">
        <f aca="true" t="shared" si="57" ref="F235:F242">SUM(G235:L235)</f>
        <v>2</v>
      </c>
      <c r="G235" s="87">
        <v>2</v>
      </c>
      <c r="H235" s="75"/>
      <c r="I235" s="75"/>
      <c r="J235" s="75"/>
      <c r="K235" s="75"/>
      <c r="L235" s="75"/>
    </row>
    <row r="236" spans="1:12" s="76" customFormat="1" ht="18.75">
      <c r="A236" s="38" t="s">
        <v>76</v>
      </c>
      <c r="B236" s="8">
        <v>223</v>
      </c>
      <c r="C236" s="59" t="s">
        <v>7</v>
      </c>
      <c r="D236" s="59">
        <v>498</v>
      </c>
      <c r="E236" s="9">
        <v>2721</v>
      </c>
      <c r="F236" s="116">
        <f t="shared" si="57"/>
        <v>306</v>
      </c>
      <c r="G236" s="78">
        <v>103</v>
      </c>
      <c r="H236" s="78">
        <v>100</v>
      </c>
      <c r="I236" s="75"/>
      <c r="J236" s="78">
        <v>103</v>
      </c>
      <c r="K236" s="78"/>
      <c r="L236" s="75"/>
    </row>
    <row r="237" spans="1:12" s="76" customFormat="1" ht="18.75">
      <c r="A237" s="38" t="s">
        <v>76</v>
      </c>
      <c r="B237" s="8">
        <v>225</v>
      </c>
      <c r="C237" s="59" t="s">
        <v>9</v>
      </c>
      <c r="D237" s="59">
        <v>61</v>
      </c>
      <c r="E237" s="9">
        <v>71</v>
      </c>
      <c r="F237" s="116">
        <f t="shared" si="57"/>
        <v>10</v>
      </c>
      <c r="G237" s="78">
        <v>2</v>
      </c>
      <c r="H237" s="101">
        <v>8</v>
      </c>
      <c r="I237" s="75"/>
      <c r="J237" s="75"/>
      <c r="K237" s="75"/>
      <c r="L237" s="75"/>
    </row>
    <row r="238" spans="1:12" s="76" customFormat="1" ht="18.75">
      <c r="A238" s="38" t="s">
        <v>76</v>
      </c>
      <c r="B238" s="8">
        <v>226</v>
      </c>
      <c r="C238" s="59" t="s">
        <v>10</v>
      </c>
      <c r="D238" s="59">
        <v>6</v>
      </c>
      <c r="E238" s="9">
        <v>124</v>
      </c>
      <c r="F238" s="116">
        <f t="shared" si="57"/>
        <v>10</v>
      </c>
      <c r="G238" s="78">
        <v>2</v>
      </c>
      <c r="H238" s="101">
        <v>8</v>
      </c>
      <c r="I238" s="75"/>
      <c r="J238" s="75"/>
      <c r="K238" s="75"/>
      <c r="L238" s="75"/>
    </row>
    <row r="239" spans="1:12" s="76" customFormat="1" ht="18.75">
      <c r="A239" s="40" t="s">
        <v>76</v>
      </c>
      <c r="B239" s="5">
        <v>290</v>
      </c>
      <c r="C239" s="60" t="s">
        <v>12</v>
      </c>
      <c r="D239" s="60">
        <v>76</v>
      </c>
      <c r="E239" s="6">
        <v>85</v>
      </c>
      <c r="F239" s="116">
        <f t="shared" si="57"/>
        <v>35</v>
      </c>
      <c r="G239" s="78">
        <v>13</v>
      </c>
      <c r="H239" s="75">
        <v>10</v>
      </c>
      <c r="I239" s="75"/>
      <c r="J239" s="75">
        <v>12</v>
      </c>
      <c r="K239" s="75"/>
      <c r="L239" s="75"/>
    </row>
    <row r="240" spans="1:12" s="76" customFormat="1" ht="18.75">
      <c r="A240" s="40" t="s">
        <v>76</v>
      </c>
      <c r="B240" s="5">
        <v>300</v>
      </c>
      <c r="C240" s="60" t="s">
        <v>13</v>
      </c>
      <c r="D240" s="6">
        <f>D241+D242</f>
        <v>99</v>
      </c>
      <c r="E240" s="6">
        <f>E241+E242</f>
        <v>596</v>
      </c>
      <c r="F240" s="11">
        <f aca="true" t="shared" si="58" ref="F240:L240">F241+F242</f>
        <v>40</v>
      </c>
      <c r="G240" s="87">
        <f t="shared" si="58"/>
        <v>15</v>
      </c>
      <c r="H240" s="87">
        <f t="shared" si="58"/>
        <v>10</v>
      </c>
      <c r="I240" s="87">
        <f t="shared" si="58"/>
        <v>0</v>
      </c>
      <c r="J240" s="87">
        <f t="shared" si="58"/>
        <v>15</v>
      </c>
      <c r="K240" s="87">
        <f t="shared" si="58"/>
        <v>0</v>
      </c>
      <c r="L240" s="87">
        <f t="shared" si="58"/>
        <v>0</v>
      </c>
    </row>
    <row r="241" spans="1:12" s="76" customFormat="1" ht="18.75">
      <c r="A241" s="38" t="s">
        <v>76</v>
      </c>
      <c r="B241" s="8">
        <v>310</v>
      </c>
      <c r="C241" s="59" t="s">
        <v>14</v>
      </c>
      <c r="D241" s="59">
        <v>59</v>
      </c>
      <c r="E241" s="9">
        <v>259</v>
      </c>
      <c r="F241" s="116">
        <f t="shared" si="57"/>
        <v>15</v>
      </c>
      <c r="G241" s="78">
        <v>10</v>
      </c>
      <c r="H241" s="101">
        <v>5</v>
      </c>
      <c r="I241" s="75"/>
      <c r="J241" s="78"/>
      <c r="K241" s="78"/>
      <c r="L241" s="75"/>
    </row>
    <row r="242" spans="1:12" s="76" customFormat="1" ht="18.75">
      <c r="A242" s="38" t="s">
        <v>76</v>
      </c>
      <c r="B242" s="8">
        <v>340</v>
      </c>
      <c r="C242" s="59" t="s">
        <v>15</v>
      </c>
      <c r="D242" s="59">
        <v>40</v>
      </c>
      <c r="E242" s="9">
        <v>337</v>
      </c>
      <c r="F242" s="116">
        <f t="shared" si="57"/>
        <v>25</v>
      </c>
      <c r="G242" s="101">
        <v>5</v>
      </c>
      <c r="H242" s="101">
        <v>5</v>
      </c>
      <c r="I242" s="75"/>
      <c r="J242" s="78">
        <v>15</v>
      </c>
      <c r="K242" s="78"/>
      <c r="L242" s="75"/>
    </row>
    <row r="243" spans="1:12" s="76" customFormat="1" ht="18.75">
      <c r="A243" s="73" t="s">
        <v>77</v>
      </c>
      <c r="B243" s="74"/>
      <c r="C243" s="74"/>
      <c r="D243" s="19">
        <f>D229+D233+D239+D240</f>
        <v>3234</v>
      </c>
      <c r="E243" s="19">
        <f>E229+E233+E239+E240</f>
        <v>7234</v>
      </c>
      <c r="F243" s="19">
        <f aca="true" t="shared" si="59" ref="F243:L243">F229+F233+F239+F240</f>
        <v>1945.1</v>
      </c>
      <c r="G243" s="19">
        <f t="shared" si="59"/>
        <v>144</v>
      </c>
      <c r="H243" s="19">
        <f t="shared" si="59"/>
        <v>334</v>
      </c>
      <c r="I243" s="19">
        <f t="shared" si="59"/>
        <v>1329.1</v>
      </c>
      <c r="J243" s="19">
        <f t="shared" si="59"/>
        <v>138</v>
      </c>
      <c r="K243" s="19">
        <f t="shared" si="59"/>
        <v>0</v>
      </c>
      <c r="L243" s="19">
        <f t="shared" si="59"/>
        <v>0</v>
      </c>
    </row>
    <row r="244" spans="1:12" ht="33.75" customHeight="1" hidden="1">
      <c r="A244" s="129"/>
      <c r="B244" s="130"/>
      <c r="C244" s="130"/>
      <c r="D244" s="106"/>
      <c r="E244" s="15"/>
      <c r="F244" s="120"/>
      <c r="G244" s="4"/>
      <c r="H244" s="4"/>
      <c r="I244" s="4"/>
      <c r="J244" s="4"/>
      <c r="K244" s="4"/>
      <c r="L244" s="4"/>
    </row>
    <row r="245" spans="1:12" s="10" customFormat="1" ht="19.5" customHeight="1" hidden="1">
      <c r="A245" s="40"/>
      <c r="B245" s="5"/>
      <c r="C245" s="60"/>
      <c r="D245" s="60"/>
      <c r="E245" s="9"/>
      <c r="F245" s="11"/>
      <c r="G245" s="20"/>
      <c r="H245" s="20"/>
      <c r="I245" s="20"/>
      <c r="J245" s="20"/>
      <c r="K245" s="20"/>
      <c r="L245" s="20"/>
    </row>
    <row r="246" spans="1:12" s="10" customFormat="1" ht="18.75" hidden="1">
      <c r="A246" s="38"/>
      <c r="B246" s="8"/>
      <c r="C246" s="59"/>
      <c r="D246" s="59"/>
      <c r="E246" s="27"/>
      <c r="F246" s="118"/>
      <c r="G246" s="9"/>
      <c r="H246" s="9"/>
      <c r="I246" s="9"/>
      <c r="J246" s="9"/>
      <c r="K246" s="9"/>
      <c r="L246" s="9"/>
    </row>
    <row r="247" spans="1:12" s="56" customFormat="1" ht="15.75" customHeight="1" hidden="1">
      <c r="A247" s="38"/>
      <c r="B247" s="8"/>
      <c r="C247" s="58"/>
      <c r="D247" s="58"/>
      <c r="E247" s="21"/>
      <c r="F247" s="118"/>
      <c r="G247" s="21"/>
      <c r="H247" s="21"/>
      <c r="I247" s="21"/>
      <c r="J247" s="21"/>
      <c r="K247" s="21"/>
      <c r="L247" s="21"/>
    </row>
    <row r="248" spans="1:12" s="10" customFormat="1" ht="15.75" hidden="1">
      <c r="A248" s="38"/>
      <c r="B248" s="8"/>
      <c r="C248" s="59"/>
      <c r="D248" s="59"/>
      <c r="E248" s="9"/>
      <c r="F248" s="118"/>
      <c r="G248" s="9"/>
      <c r="H248" s="9"/>
      <c r="I248" s="9"/>
      <c r="J248" s="9"/>
      <c r="K248" s="9"/>
      <c r="L248" s="9"/>
    </row>
    <row r="249" spans="1:12" s="10" customFormat="1" ht="15.75" hidden="1">
      <c r="A249" s="40"/>
      <c r="B249" s="5"/>
      <c r="C249" s="60"/>
      <c r="D249" s="60"/>
      <c r="E249" s="6"/>
      <c r="F249" s="11"/>
      <c r="G249" s="6"/>
      <c r="H249" s="6"/>
      <c r="I249" s="6"/>
      <c r="J249" s="6"/>
      <c r="K249" s="6"/>
      <c r="L249" s="6"/>
    </row>
    <row r="250" spans="1:12" s="10" customFormat="1" ht="15.75" hidden="1">
      <c r="A250" s="38"/>
      <c r="B250" s="8"/>
      <c r="C250" s="59"/>
      <c r="D250" s="59"/>
      <c r="E250" s="9"/>
      <c r="F250" s="118"/>
      <c r="G250" s="9"/>
      <c r="H250" s="9"/>
      <c r="I250" s="9"/>
      <c r="J250" s="9"/>
      <c r="K250" s="9"/>
      <c r="L250" s="9"/>
    </row>
    <row r="251" spans="1:12" s="56" customFormat="1" ht="15.75" customHeight="1" hidden="1">
      <c r="A251" s="38"/>
      <c r="B251" s="8"/>
      <c r="C251" s="59"/>
      <c r="D251" s="59"/>
      <c r="E251" s="21"/>
      <c r="F251" s="118"/>
      <c r="G251" s="21"/>
      <c r="H251" s="21"/>
      <c r="I251" s="21"/>
      <c r="J251" s="21"/>
      <c r="K251" s="21"/>
      <c r="L251" s="21"/>
    </row>
    <row r="252" spans="1:12" s="10" customFormat="1" ht="15.75" hidden="1">
      <c r="A252" s="38"/>
      <c r="B252" s="8"/>
      <c r="C252" s="59"/>
      <c r="D252" s="59"/>
      <c r="E252" s="18"/>
      <c r="F252" s="116"/>
      <c r="G252" s="18"/>
      <c r="H252" s="18"/>
      <c r="I252" s="18"/>
      <c r="J252" s="18"/>
      <c r="K252" s="18"/>
      <c r="L252" s="18"/>
    </row>
    <row r="253" spans="1:12" s="10" customFormat="1" ht="15.75" hidden="1">
      <c r="A253" s="38"/>
      <c r="B253" s="8"/>
      <c r="C253" s="59"/>
      <c r="D253" s="59"/>
      <c r="E253" s="18"/>
      <c r="F253" s="116"/>
      <c r="G253" s="18"/>
      <c r="H253" s="18"/>
      <c r="I253" s="18"/>
      <c r="J253" s="18"/>
      <c r="K253" s="18"/>
      <c r="L253" s="18"/>
    </row>
    <row r="254" spans="1:12" s="10" customFormat="1" ht="15.75" hidden="1">
      <c r="A254" s="38"/>
      <c r="B254" s="8"/>
      <c r="C254" s="59"/>
      <c r="D254" s="59"/>
      <c r="E254" s="18"/>
      <c r="F254" s="116"/>
      <c r="G254" s="18"/>
      <c r="H254" s="18"/>
      <c r="I254" s="18"/>
      <c r="J254" s="18"/>
      <c r="K254" s="18"/>
      <c r="L254" s="18"/>
    </row>
    <row r="255" spans="1:12" s="56" customFormat="1" ht="15.75" customHeight="1" hidden="1">
      <c r="A255" s="38"/>
      <c r="B255" s="8"/>
      <c r="C255" s="9"/>
      <c r="D255" s="9"/>
      <c r="E255" s="55"/>
      <c r="F255" s="120"/>
      <c r="G255" s="55"/>
      <c r="H255" s="55"/>
      <c r="I255" s="55"/>
      <c r="J255" s="55"/>
      <c r="K255" s="55"/>
      <c r="L255" s="55"/>
    </row>
    <row r="256" spans="1:12" s="10" customFormat="1" ht="18" customHeight="1" hidden="1">
      <c r="A256" s="38"/>
      <c r="B256" s="8"/>
      <c r="C256" s="33"/>
      <c r="D256" s="33"/>
      <c r="E256" s="23"/>
      <c r="F256" s="116"/>
      <c r="G256" s="23"/>
      <c r="H256" s="23"/>
      <c r="I256" s="23"/>
      <c r="J256" s="23"/>
      <c r="K256" s="23"/>
      <c r="L256" s="23"/>
    </row>
    <row r="257" spans="1:12" s="7" customFormat="1" ht="15.75" hidden="1">
      <c r="A257" s="40"/>
      <c r="B257" s="5"/>
      <c r="C257" s="60"/>
      <c r="D257" s="60"/>
      <c r="E257" s="6"/>
      <c r="F257" s="116"/>
      <c r="G257" s="6"/>
      <c r="H257" s="6"/>
      <c r="I257" s="6"/>
      <c r="J257" s="6"/>
      <c r="K257" s="6"/>
      <c r="L257" s="6"/>
    </row>
    <row r="258" spans="1:12" s="10" customFormat="1" ht="18" customHeight="1" hidden="1">
      <c r="A258" s="38"/>
      <c r="B258" s="8"/>
      <c r="C258" s="9"/>
      <c r="D258" s="9"/>
      <c r="E258" s="23"/>
      <c r="F258" s="116"/>
      <c r="G258" s="23"/>
      <c r="H258" s="23"/>
      <c r="I258" s="23"/>
      <c r="J258" s="23"/>
      <c r="K258" s="23"/>
      <c r="L258" s="23"/>
    </row>
    <row r="259" spans="1:12" s="10" customFormat="1" ht="18" customHeight="1" hidden="1">
      <c r="A259" s="38"/>
      <c r="B259" s="8"/>
      <c r="C259" s="9"/>
      <c r="D259" s="9"/>
      <c r="E259" s="23"/>
      <c r="F259" s="116"/>
      <c r="G259" s="23"/>
      <c r="H259" s="23"/>
      <c r="I259" s="23"/>
      <c r="J259" s="23"/>
      <c r="K259" s="23"/>
      <c r="L259" s="23"/>
    </row>
    <row r="260" spans="1:12" s="29" customFormat="1" ht="18.75" hidden="1">
      <c r="A260" s="124"/>
      <c r="B260" s="125"/>
      <c r="C260" s="125"/>
      <c r="D260" s="74"/>
      <c r="E260" s="27"/>
      <c r="F260" s="26"/>
      <c r="G260" s="26"/>
      <c r="H260" s="27"/>
      <c r="I260" s="27"/>
      <c r="J260" s="27"/>
      <c r="K260" s="27"/>
      <c r="L260" s="27"/>
    </row>
    <row r="261" spans="1:12" s="52" customFormat="1" ht="18.75">
      <c r="A261" s="126" t="s">
        <v>45</v>
      </c>
      <c r="B261" s="127"/>
      <c r="C261" s="128"/>
      <c r="D261" s="104"/>
      <c r="E261" s="30"/>
      <c r="F261" s="27"/>
      <c r="G261" s="30"/>
      <c r="H261" s="30"/>
      <c r="I261" s="30"/>
      <c r="J261" s="30"/>
      <c r="K261" s="30"/>
      <c r="L261" s="30"/>
    </row>
    <row r="262" spans="1:12" s="53" customFormat="1" ht="15.75">
      <c r="A262" s="42" t="s">
        <v>46</v>
      </c>
      <c r="B262" s="22" t="s">
        <v>47</v>
      </c>
      <c r="C262" s="33" t="s">
        <v>105</v>
      </c>
      <c r="D262" s="108" t="s">
        <v>128</v>
      </c>
      <c r="E262" s="21">
        <v>1</v>
      </c>
      <c r="F262" s="118">
        <f>SUM(G262:L262)</f>
        <v>1</v>
      </c>
      <c r="G262" s="21"/>
      <c r="H262" s="21">
        <v>1</v>
      </c>
      <c r="I262" s="21"/>
      <c r="J262" s="21"/>
      <c r="K262" s="21"/>
      <c r="L262" s="21"/>
    </row>
    <row r="263" spans="1:12" s="53" customFormat="1" ht="15.75">
      <c r="A263" s="42" t="s">
        <v>46</v>
      </c>
      <c r="B263" s="22" t="s">
        <v>37</v>
      </c>
      <c r="C263" s="33" t="s">
        <v>106</v>
      </c>
      <c r="D263" s="108" t="s">
        <v>128</v>
      </c>
      <c r="E263" s="23">
        <v>65</v>
      </c>
      <c r="F263" s="118">
        <f>SUM(G263:L263)</f>
        <v>2</v>
      </c>
      <c r="G263" s="23">
        <v>2</v>
      </c>
      <c r="H263" s="23"/>
      <c r="I263" s="23"/>
      <c r="J263" s="23"/>
      <c r="K263" s="23"/>
      <c r="L263" s="23"/>
    </row>
    <row r="264" spans="1:12" s="53" customFormat="1" ht="15.75">
      <c r="A264" s="42" t="s">
        <v>46</v>
      </c>
      <c r="B264" s="22" t="s">
        <v>54</v>
      </c>
      <c r="C264" s="59" t="s">
        <v>15</v>
      </c>
      <c r="D264" s="109">
        <v>0</v>
      </c>
      <c r="E264" s="23">
        <v>29</v>
      </c>
      <c r="F264" s="118">
        <f>SUM(G264:L264)</f>
        <v>2</v>
      </c>
      <c r="G264" s="23">
        <v>2</v>
      </c>
      <c r="H264" s="23"/>
      <c r="I264" s="23"/>
      <c r="J264" s="23"/>
      <c r="K264" s="23"/>
      <c r="L264" s="23"/>
    </row>
    <row r="265" spans="1:12" s="53" customFormat="1" ht="15.75" hidden="1">
      <c r="A265" s="42"/>
      <c r="B265" s="22"/>
      <c r="C265" s="33"/>
      <c r="D265" s="33"/>
      <c r="E265" s="23"/>
      <c r="F265" s="118"/>
      <c r="G265" s="23"/>
      <c r="H265" s="23"/>
      <c r="I265" s="23"/>
      <c r="J265" s="23"/>
      <c r="K265" s="23"/>
      <c r="L265" s="23"/>
    </row>
    <row r="266" spans="1:12" s="53" customFormat="1" ht="15.75" hidden="1">
      <c r="A266" s="42"/>
      <c r="B266" s="22"/>
      <c r="C266" s="33"/>
      <c r="D266" s="33"/>
      <c r="E266" s="23"/>
      <c r="F266" s="118"/>
      <c r="G266" s="23"/>
      <c r="H266" s="23"/>
      <c r="I266" s="23"/>
      <c r="J266" s="23"/>
      <c r="K266" s="23"/>
      <c r="L266" s="23"/>
    </row>
    <row r="267" spans="1:12" s="53" customFormat="1" ht="15.75" hidden="1">
      <c r="A267" s="42"/>
      <c r="B267" s="22"/>
      <c r="C267" s="33"/>
      <c r="D267" s="33"/>
      <c r="E267" s="23"/>
      <c r="F267" s="118"/>
      <c r="G267" s="23"/>
      <c r="H267" s="23"/>
      <c r="I267" s="23"/>
      <c r="J267" s="23"/>
      <c r="K267" s="23"/>
      <c r="L267" s="23"/>
    </row>
    <row r="268" spans="1:12" s="53" customFormat="1" ht="18.75">
      <c r="A268" s="73" t="s">
        <v>48</v>
      </c>
      <c r="B268" s="74"/>
      <c r="C268" s="74"/>
      <c r="D268" s="19">
        <f>D262+D263+D264</f>
        <v>0</v>
      </c>
      <c r="E268" s="19">
        <f>E262+E263+E264</f>
        <v>95</v>
      </c>
      <c r="F268" s="19">
        <f aca="true" t="shared" si="60" ref="F268:L268">F262+F263+F264</f>
        <v>5</v>
      </c>
      <c r="G268" s="19">
        <f t="shared" si="60"/>
        <v>4</v>
      </c>
      <c r="H268" s="19">
        <f t="shared" si="60"/>
        <v>1</v>
      </c>
      <c r="I268" s="19">
        <f t="shared" si="60"/>
        <v>0</v>
      </c>
      <c r="J268" s="19">
        <f t="shared" si="60"/>
        <v>0</v>
      </c>
      <c r="K268" s="19">
        <f t="shared" si="60"/>
        <v>0</v>
      </c>
      <c r="L268" s="19">
        <f t="shared" si="60"/>
        <v>0</v>
      </c>
    </row>
    <row r="269" spans="1:12" s="53" customFormat="1" ht="36" customHeight="1">
      <c r="A269" s="129" t="s">
        <v>103</v>
      </c>
      <c r="B269" s="130"/>
      <c r="C269" s="130"/>
      <c r="D269" s="106"/>
      <c r="E269" s="77"/>
      <c r="F269" s="118"/>
      <c r="G269" s="77"/>
      <c r="H269" s="77"/>
      <c r="I269" s="77"/>
      <c r="J269" s="77"/>
      <c r="K269" s="77"/>
      <c r="L269" s="77"/>
    </row>
    <row r="270" spans="1:12" s="81" customFormat="1" ht="22.5" customHeight="1" hidden="1">
      <c r="A270" s="42" t="s">
        <v>104</v>
      </c>
      <c r="B270" s="8">
        <v>222</v>
      </c>
      <c r="C270" s="59" t="s">
        <v>6</v>
      </c>
      <c r="D270" s="59"/>
      <c r="E270" s="80"/>
      <c r="F270" s="118"/>
      <c r="G270" s="80"/>
      <c r="H270" s="80"/>
      <c r="I270" s="80"/>
      <c r="J270" s="80"/>
      <c r="K270" s="80"/>
      <c r="L270" s="80"/>
    </row>
    <row r="271" spans="1:12" s="81" customFormat="1" ht="18" customHeight="1" hidden="1">
      <c r="A271" s="42" t="s">
        <v>104</v>
      </c>
      <c r="B271" s="8">
        <v>224</v>
      </c>
      <c r="C271" s="59" t="s">
        <v>8</v>
      </c>
      <c r="D271" s="59"/>
      <c r="E271" s="80">
        <v>0</v>
      </c>
      <c r="F271" s="118">
        <f aca="true" t="shared" si="61" ref="F271:F276">SUM(G271:L271)</f>
        <v>0</v>
      </c>
      <c r="G271" s="80"/>
      <c r="H271" s="80"/>
      <c r="I271" s="80"/>
      <c r="J271" s="80"/>
      <c r="K271" s="80"/>
      <c r="L271" s="80"/>
    </row>
    <row r="272" spans="1:12" s="81" customFormat="1" ht="18.75" customHeight="1">
      <c r="A272" s="42" t="s">
        <v>104</v>
      </c>
      <c r="B272" s="8">
        <v>225</v>
      </c>
      <c r="C272" s="59" t="s">
        <v>9</v>
      </c>
      <c r="D272" s="59">
        <v>0</v>
      </c>
      <c r="E272" s="80">
        <v>10</v>
      </c>
      <c r="F272" s="118">
        <f t="shared" si="61"/>
        <v>2</v>
      </c>
      <c r="G272" s="80">
        <v>0</v>
      </c>
      <c r="H272" s="80">
        <v>2</v>
      </c>
      <c r="I272" s="80"/>
      <c r="J272" s="80"/>
      <c r="K272" s="80"/>
      <c r="L272" s="80"/>
    </row>
    <row r="273" spans="1:12" s="81" customFormat="1" ht="18.75" customHeight="1">
      <c r="A273" s="42" t="s">
        <v>104</v>
      </c>
      <c r="B273" s="8">
        <v>226</v>
      </c>
      <c r="C273" s="33" t="s">
        <v>105</v>
      </c>
      <c r="D273" s="108" t="s">
        <v>142</v>
      </c>
      <c r="E273" s="80">
        <v>5</v>
      </c>
      <c r="F273" s="118">
        <f t="shared" si="61"/>
        <v>1</v>
      </c>
      <c r="G273" s="80">
        <v>0</v>
      </c>
      <c r="H273" s="80">
        <v>1</v>
      </c>
      <c r="I273" s="80"/>
      <c r="J273" s="80"/>
      <c r="K273" s="80"/>
      <c r="L273" s="80"/>
    </row>
    <row r="274" spans="1:12" s="53" customFormat="1" ht="15.75">
      <c r="A274" s="42" t="s">
        <v>104</v>
      </c>
      <c r="B274" s="22" t="s">
        <v>37</v>
      </c>
      <c r="C274" s="33" t="s">
        <v>106</v>
      </c>
      <c r="D274" s="108" t="s">
        <v>144</v>
      </c>
      <c r="E274" s="23">
        <v>65</v>
      </c>
      <c r="F274" s="118">
        <f t="shared" si="61"/>
        <v>10</v>
      </c>
      <c r="G274" s="23">
        <v>3</v>
      </c>
      <c r="H274" s="23">
        <v>7</v>
      </c>
      <c r="I274" s="23"/>
      <c r="J274" s="23"/>
      <c r="K274" s="23"/>
      <c r="L274" s="23"/>
    </row>
    <row r="275" spans="1:12" s="53" customFormat="1" ht="15.75">
      <c r="A275" s="42" t="s">
        <v>104</v>
      </c>
      <c r="B275" s="22" t="s">
        <v>49</v>
      </c>
      <c r="C275" s="59" t="s">
        <v>14</v>
      </c>
      <c r="D275" s="109">
        <v>1</v>
      </c>
      <c r="E275" s="23">
        <v>50</v>
      </c>
      <c r="F275" s="118">
        <f t="shared" si="61"/>
        <v>10</v>
      </c>
      <c r="G275" s="23">
        <v>5</v>
      </c>
      <c r="H275" s="23">
        <v>5</v>
      </c>
      <c r="I275" s="23"/>
      <c r="J275" s="23"/>
      <c r="K275" s="23"/>
      <c r="L275" s="23"/>
    </row>
    <row r="276" spans="1:12" s="53" customFormat="1" ht="15.75">
      <c r="A276" s="42" t="s">
        <v>104</v>
      </c>
      <c r="B276" s="22" t="s">
        <v>54</v>
      </c>
      <c r="C276" s="59" t="s">
        <v>15</v>
      </c>
      <c r="D276" s="109">
        <v>5</v>
      </c>
      <c r="E276" s="23">
        <v>105</v>
      </c>
      <c r="F276" s="118">
        <f t="shared" si="61"/>
        <v>10</v>
      </c>
      <c r="G276" s="23">
        <v>3</v>
      </c>
      <c r="H276" s="23">
        <v>7</v>
      </c>
      <c r="I276" s="23"/>
      <c r="J276" s="23"/>
      <c r="K276" s="23"/>
      <c r="L276" s="23"/>
    </row>
    <row r="277" spans="1:12" s="53" customFormat="1" ht="15.75" hidden="1">
      <c r="A277" s="42" t="s">
        <v>104</v>
      </c>
      <c r="B277" s="22" t="s">
        <v>49</v>
      </c>
      <c r="C277" s="59" t="s">
        <v>14</v>
      </c>
      <c r="D277" s="59"/>
      <c r="E277" s="23"/>
      <c r="F277" s="118"/>
      <c r="G277" s="23"/>
      <c r="H277" s="23"/>
      <c r="I277" s="23"/>
      <c r="J277" s="23"/>
      <c r="K277" s="23"/>
      <c r="L277" s="23"/>
    </row>
    <row r="278" spans="1:13" s="54" customFormat="1" ht="18.75">
      <c r="A278" s="124" t="s">
        <v>34</v>
      </c>
      <c r="B278" s="125"/>
      <c r="C278" s="125"/>
      <c r="D278" s="26">
        <f>D276+D275+D274+D273</f>
        <v>9</v>
      </c>
      <c r="E278" s="26">
        <f>E276+E275+E274+E273</f>
        <v>225</v>
      </c>
      <c r="F278" s="26">
        <f>F276+F275+F274+F273+F272</f>
        <v>33</v>
      </c>
      <c r="G278" s="26">
        <f aca="true" t="shared" si="62" ref="G278:L278">G276+G275+G274+G273+G272</f>
        <v>11</v>
      </c>
      <c r="H278" s="26">
        <f t="shared" si="62"/>
        <v>22</v>
      </c>
      <c r="I278" s="26">
        <f t="shared" si="62"/>
        <v>0</v>
      </c>
      <c r="J278" s="26">
        <f t="shared" si="62"/>
        <v>0</v>
      </c>
      <c r="K278" s="26">
        <f t="shared" si="62"/>
        <v>0</v>
      </c>
      <c r="L278" s="26">
        <f t="shared" si="62"/>
        <v>0</v>
      </c>
      <c r="M278" s="79"/>
    </row>
    <row r="279" spans="1:12" s="29" customFormat="1" ht="18.75" hidden="1">
      <c r="A279" s="124"/>
      <c r="B279" s="125"/>
      <c r="C279" s="125"/>
      <c r="D279" s="74"/>
      <c r="E279" s="26"/>
      <c r="F279" s="26"/>
      <c r="G279" s="26"/>
      <c r="H279" s="26"/>
      <c r="I279" s="26"/>
      <c r="J279" s="26"/>
      <c r="K279" s="26"/>
      <c r="L279" s="26"/>
    </row>
    <row r="280" spans="1:12" ht="19.5" customHeight="1" hidden="1">
      <c r="A280" s="34" t="s">
        <v>107</v>
      </c>
      <c r="B280" s="3"/>
      <c r="C280" s="4"/>
      <c r="D280" s="4"/>
      <c r="E280" s="4"/>
      <c r="F280" s="120"/>
      <c r="G280" s="4"/>
      <c r="H280" s="4"/>
      <c r="I280" s="4"/>
      <c r="J280" s="4"/>
      <c r="K280" s="4"/>
      <c r="L280" s="4"/>
    </row>
    <row r="281" spans="1:12" s="10" customFormat="1" ht="37.5" customHeight="1" hidden="1">
      <c r="A281" s="38" t="s">
        <v>108</v>
      </c>
      <c r="B281" s="8">
        <v>251</v>
      </c>
      <c r="C281" s="59" t="s">
        <v>42</v>
      </c>
      <c r="D281" s="59"/>
      <c r="E281" s="23">
        <v>0</v>
      </c>
      <c r="F281" s="116">
        <f>SUM(G281:L281)</f>
        <v>0</v>
      </c>
      <c r="G281" s="23"/>
      <c r="H281" s="23"/>
      <c r="I281" s="23"/>
      <c r="J281" s="23"/>
      <c r="K281" s="23"/>
      <c r="L281" s="23"/>
    </row>
    <row r="282" spans="1:12" s="29" customFormat="1" ht="18.75" hidden="1">
      <c r="A282" s="124"/>
      <c r="B282" s="125"/>
      <c r="C282" s="125"/>
      <c r="D282" s="74"/>
      <c r="E282" s="26"/>
      <c r="F282" s="26"/>
      <c r="G282" s="26"/>
      <c r="H282" s="26"/>
      <c r="I282" s="26"/>
      <c r="J282" s="26"/>
      <c r="K282" s="26"/>
      <c r="L282" s="26"/>
    </row>
    <row r="283" spans="1:12" s="54" customFormat="1" ht="18.75" hidden="1">
      <c r="A283" s="124" t="s">
        <v>109</v>
      </c>
      <c r="B283" s="125"/>
      <c r="C283" s="125"/>
      <c r="D283" s="74"/>
      <c r="E283" s="26">
        <f>E281+E282</f>
        <v>0</v>
      </c>
      <c r="F283" s="26">
        <f aca="true" t="shared" si="63" ref="F283:L283">F281+F282</f>
        <v>0</v>
      </c>
      <c r="G283" s="26">
        <f t="shared" si="63"/>
        <v>0</v>
      </c>
      <c r="H283" s="26">
        <f t="shared" si="63"/>
        <v>0</v>
      </c>
      <c r="I283" s="26">
        <f t="shared" si="63"/>
        <v>0</v>
      </c>
      <c r="J283" s="26">
        <f t="shared" si="63"/>
        <v>0</v>
      </c>
      <c r="K283" s="26"/>
      <c r="L283" s="26">
        <f t="shared" si="63"/>
        <v>0</v>
      </c>
    </row>
    <row r="284" spans="1:12" s="28" customFormat="1" ht="22.5" customHeight="1">
      <c r="A284" s="43"/>
      <c r="B284" s="31"/>
      <c r="C284" s="30" t="s">
        <v>40</v>
      </c>
      <c r="D284" s="32">
        <f aca="true" t="shared" si="64" ref="D284:L284">D283+D278+D268+D243+D210+D195+D112+D96+D130+D141</f>
        <v>16662</v>
      </c>
      <c r="E284" s="32">
        <f t="shared" si="64"/>
        <v>119555</v>
      </c>
      <c r="F284" s="26">
        <f t="shared" si="64"/>
        <v>11417.3</v>
      </c>
      <c r="G284" s="32">
        <f t="shared" si="64"/>
        <v>1518</v>
      </c>
      <c r="H284" s="32">
        <f t="shared" si="64"/>
        <v>3035</v>
      </c>
      <c r="I284" s="32">
        <f t="shared" si="64"/>
        <v>4103.1</v>
      </c>
      <c r="J284" s="32">
        <f t="shared" si="64"/>
        <v>2444.6</v>
      </c>
      <c r="K284" s="32">
        <f t="shared" si="64"/>
        <v>0</v>
      </c>
      <c r="L284" s="32">
        <f t="shared" si="64"/>
        <v>316.6</v>
      </c>
    </row>
    <row r="285" spans="1:12" s="10" customFormat="1" ht="17.25" customHeight="1">
      <c r="A285" s="44"/>
      <c r="B285" s="8">
        <v>211</v>
      </c>
      <c r="C285" s="59" t="s">
        <v>1</v>
      </c>
      <c r="D285" s="18">
        <f aca="true" t="shared" si="65" ref="D285:L285">D230+D99+D12+D132</f>
        <v>6920</v>
      </c>
      <c r="E285" s="18">
        <f t="shared" si="65"/>
        <v>11420</v>
      </c>
      <c r="F285" s="116">
        <f t="shared" si="65"/>
        <v>5862.1</v>
      </c>
      <c r="G285" s="18">
        <f t="shared" si="65"/>
        <v>72</v>
      </c>
      <c r="H285" s="18">
        <f t="shared" si="65"/>
        <v>1575</v>
      </c>
      <c r="I285" s="18">
        <f t="shared" si="65"/>
        <v>3447</v>
      </c>
      <c r="J285" s="18">
        <f t="shared" si="65"/>
        <v>550</v>
      </c>
      <c r="K285" s="18">
        <f t="shared" si="65"/>
        <v>0</v>
      </c>
      <c r="L285" s="18">
        <f t="shared" si="65"/>
        <v>218.1</v>
      </c>
    </row>
    <row r="286" spans="1:12" s="10" customFormat="1" ht="15.75">
      <c r="A286" s="44"/>
      <c r="B286" s="8">
        <v>212</v>
      </c>
      <c r="C286" s="59" t="s">
        <v>2</v>
      </c>
      <c r="D286" s="18">
        <f aca="true" t="shared" si="66" ref="D286:L286">D231+D100+D13</f>
        <v>26</v>
      </c>
      <c r="E286" s="18">
        <f t="shared" si="66"/>
        <v>84</v>
      </c>
      <c r="F286" s="116">
        <f t="shared" si="66"/>
        <v>17</v>
      </c>
      <c r="G286" s="18">
        <f t="shared" si="66"/>
        <v>7</v>
      </c>
      <c r="H286" s="18">
        <f t="shared" si="66"/>
        <v>10</v>
      </c>
      <c r="I286" s="18">
        <f t="shared" si="66"/>
        <v>0</v>
      </c>
      <c r="J286" s="18">
        <f t="shared" si="66"/>
        <v>0</v>
      </c>
      <c r="K286" s="18">
        <f t="shared" si="66"/>
        <v>0</v>
      </c>
      <c r="L286" s="18">
        <f t="shared" si="66"/>
        <v>0</v>
      </c>
    </row>
    <row r="287" spans="1:12" s="10" customFormat="1" ht="15.75">
      <c r="A287" s="44"/>
      <c r="B287" s="8">
        <v>213</v>
      </c>
      <c r="C287" s="59" t="s">
        <v>3</v>
      </c>
      <c r="D287" s="18">
        <f aca="true" t="shared" si="67" ref="D287:L287">D232+D101+D14+D133</f>
        <v>2009</v>
      </c>
      <c r="E287" s="18">
        <f t="shared" si="67"/>
        <v>3419</v>
      </c>
      <c r="F287" s="116">
        <f t="shared" si="67"/>
        <v>1775.8</v>
      </c>
      <c r="G287" s="18">
        <f t="shared" si="67"/>
        <v>263</v>
      </c>
      <c r="H287" s="18">
        <f t="shared" si="67"/>
        <v>522</v>
      </c>
      <c r="I287" s="18">
        <f t="shared" si="67"/>
        <v>656.1</v>
      </c>
      <c r="J287" s="18">
        <f t="shared" si="67"/>
        <v>269</v>
      </c>
      <c r="K287" s="18">
        <f t="shared" si="67"/>
        <v>0</v>
      </c>
      <c r="L287" s="18">
        <f t="shared" si="67"/>
        <v>65.7</v>
      </c>
    </row>
    <row r="288" spans="1:12" s="10" customFormat="1" ht="15.75">
      <c r="A288" s="44"/>
      <c r="B288" s="8">
        <v>221</v>
      </c>
      <c r="C288" s="59" t="s">
        <v>5</v>
      </c>
      <c r="D288" s="18">
        <f aca="true" t="shared" si="68" ref="D288:L288">D103+D16+D234</f>
        <v>92</v>
      </c>
      <c r="E288" s="18">
        <f t="shared" si="68"/>
        <v>82</v>
      </c>
      <c r="F288" s="116">
        <f t="shared" si="68"/>
        <v>71</v>
      </c>
      <c r="G288" s="18">
        <f t="shared" si="68"/>
        <v>26</v>
      </c>
      <c r="H288" s="18">
        <f t="shared" si="68"/>
        <v>29</v>
      </c>
      <c r="I288" s="18">
        <f t="shared" si="68"/>
        <v>0</v>
      </c>
      <c r="J288" s="18">
        <f t="shared" si="68"/>
        <v>8</v>
      </c>
      <c r="K288" s="18">
        <f t="shared" si="68"/>
        <v>0</v>
      </c>
      <c r="L288" s="18">
        <f t="shared" si="68"/>
        <v>8</v>
      </c>
    </row>
    <row r="289" spans="1:12" s="10" customFormat="1" ht="15.75">
      <c r="A289" s="44"/>
      <c r="B289" s="8">
        <v>222</v>
      </c>
      <c r="C289" s="59" t="s">
        <v>6</v>
      </c>
      <c r="D289" s="18">
        <f aca="true" t="shared" si="69" ref="D289:L289">SUM(D61,D104,D251,D218,D41,D79,D203,D173,D183,D235)</f>
        <v>15</v>
      </c>
      <c r="E289" s="18">
        <f t="shared" si="69"/>
        <v>103</v>
      </c>
      <c r="F289" s="116">
        <f t="shared" si="69"/>
        <v>15</v>
      </c>
      <c r="G289" s="18">
        <f t="shared" si="69"/>
        <v>12</v>
      </c>
      <c r="H289" s="18">
        <f t="shared" si="69"/>
        <v>0</v>
      </c>
      <c r="I289" s="18">
        <f t="shared" si="69"/>
        <v>0</v>
      </c>
      <c r="J289" s="18">
        <f t="shared" si="69"/>
        <v>0</v>
      </c>
      <c r="K289" s="18">
        <f t="shared" si="69"/>
        <v>0</v>
      </c>
      <c r="L289" s="18">
        <f t="shared" si="69"/>
        <v>3</v>
      </c>
    </row>
    <row r="290" spans="1:12" s="10" customFormat="1" ht="15.75">
      <c r="A290" s="44"/>
      <c r="B290" s="8">
        <v>223</v>
      </c>
      <c r="C290" s="59" t="s">
        <v>7</v>
      </c>
      <c r="D290" s="18">
        <f aca="true" t="shared" si="70" ref="D290:L290">D236+D166+D105+D18</f>
        <v>1639</v>
      </c>
      <c r="E290" s="18">
        <f t="shared" si="70"/>
        <v>3919</v>
      </c>
      <c r="F290" s="116">
        <f t="shared" si="70"/>
        <v>1466</v>
      </c>
      <c r="G290" s="18">
        <f t="shared" si="70"/>
        <v>290</v>
      </c>
      <c r="H290" s="18">
        <f t="shared" si="70"/>
        <v>518</v>
      </c>
      <c r="I290" s="18">
        <f t="shared" si="70"/>
        <v>0</v>
      </c>
      <c r="J290" s="18">
        <f t="shared" si="70"/>
        <v>658</v>
      </c>
      <c r="K290" s="18">
        <f t="shared" si="70"/>
        <v>0</v>
      </c>
      <c r="L290" s="18">
        <f t="shared" si="70"/>
        <v>0</v>
      </c>
    </row>
    <row r="291" spans="1:12" s="10" customFormat="1" ht="15.75">
      <c r="A291" s="44"/>
      <c r="B291" s="8">
        <v>224</v>
      </c>
      <c r="C291" s="59" t="s">
        <v>8</v>
      </c>
      <c r="D291" s="18">
        <f aca="true" t="shared" si="71" ref="D291:J291">D271+D19</f>
        <v>0</v>
      </c>
      <c r="E291" s="18">
        <f t="shared" si="71"/>
        <v>0</v>
      </c>
      <c r="F291" s="116">
        <f t="shared" si="71"/>
        <v>0</v>
      </c>
      <c r="G291" s="18">
        <f t="shared" si="71"/>
        <v>0</v>
      </c>
      <c r="H291" s="18">
        <f t="shared" si="71"/>
        <v>0</v>
      </c>
      <c r="I291" s="18">
        <f t="shared" si="71"/>
        <v>0</v>
      </c>
      <c r="J291" s="18">
        <f t="shared" si="71"/>
        <v>0</v>
      </c>
      <c r="K291" s="18"/>
      <c r="L291" s="18">
        <f>L271+L19</f>
        <v>0</v>
      </c>
    </row>
    <row r="292" spans="1:12" s="10" customFormat="1" ht="15.75">
      <c r="A292" s="44"/>
      <c r="B292" s="8">
        <v>225</v>
      </c>
      <c r="C292" s="59" t="s">
        <v>9</v>
      </c>
      <c r="D292" s="18">
        <f>D237+D189+D186+D175+D167+D155+D153+D152+D145+D139+D20+D157+D135+D138+D272</f>
        <v>2918</v>
      </c>
      <c r="E292" s="18">
        <f aca="true" t="shared" si="72" ref="E292:L292">E237+E189+E186+E175+E167+E155+E153+E152+E145+E139+E20+E157+E135+E138+E272</f>
        <v>88735</v>
      </c>
      <c r="F292" s="116">
        <f t="shared" si="72"/>
        <v>774</v>
      </c>
      <c r="G292" s="18">
        <f t="shared" si="72"/>
        <v>575</v>
      </c>
      <c r="H292" s="18">
        <f t="shared" si="72"/>
        <v>68</v>
      </c>
      <c r="I292" s="18">
        <f t="shared" si="72"/>
        <v>0</v>
      </c>
      <c r="J292" s="18">
        <f t="shared" si="72"/>
        <v>131</v>
      </c>
      <c r="K292" s="18">
        <f t="shared" si="72"/>
        <v>0</v>
      </c>
      <c r="L292" s="18">
        <f t="shared" si="72"/>
        <v>0</v>
      </c>
    </row>
    <row r="293" spans="1:12" s="10" customFormat="1" ht="15.75">
      <c r="A293" s="44"/>
      <c r="B293" s="8">
        <v>226</v>
      </c>
      <c r="C293" s="59" t="s">
        <v>10</v>
      </c>
      <c r="D293" s="18">
        <f>D273+D262+D238+D204+D184+D168+D154+D127+D108+D21+D190+D140+D136+D158</f>
        <v>615</v>
      </c>
      <c r="E293" s="18">
        <f aca="true" t="shared" si="73" ref="E293:L293">E273+E262+E238+E204+E184+E168+E154+E127+E108+E21+E190+E140+E136+E158</f>
        <v>3441</v>
      </c>
      <c r="F293" s="116">
        <f t="shared" si="73"/>
        <v>178.5</v>
      </c>
      <c r="G293" s="18">
        <f t="shared" si="73"/>
        <v>83</v>
      </c>
      <c r="H293" s="18">
        <f t="shared" si="73"/>
        <v>54</v>
      </c>
      <c r="I293" s="18">
        <f t="shared" si="73"/>
        <v>0</v>
      </c>
      <c r="J293" s="18">
        <f t="shared" si="73"/>
        <v>40</v>
      </c>
      <c r="K293" s="18">
        <f t="shared" si="73"/>
        <v>0</v>
      </c>
      <c r="L293" s="18">
        <f t="shared" si="73"/>
        <v>1.5</v>
      </c>
    </row>
    <row r="294" spans="1:12" s="10" customFormat="1" ht="15.75" hidden="1">
      <c r="A294" s="44"/>
      <c r="B294" s="8">
        <v>231</v>
      </c>
      <c r="C294" s="59" t="s">
        <v>11</v>
      </c>
      <c r="D294" s="59"/>
      <c r="E294" s="18">
        <f>SUM(E92)</f>
        <v>0</v>
      </c>
      <c r="F294" s="116">
        <f aca="true" t="shared" si="74" ref="F294:L294">SUM(F92)</f>
        <v>0</v>
      </c>
      <c r="G294" s="18">
        <f t="shared" si="74"/>
        <v>0</v>
      </c>
      <c r="H294" s="18">
        <f t="shared" si="74"/>
        <v>0</v>
      </c>
      <c r="I294" s="18">
        <f t="shared" si="74"/>
        <v>0</v>
      </c>
      <c r="J294" s="18">
        <f t="shared" si="74"/>
        <v>0</v>
      </c>
      <c r="K294" s="18"/>
      <c r="L294" s="18">
        <f t="shared" si="74"/>
        <v>0</v>
      </c>
    </row>
    <row r="295" spans="1:12" s="10" customFormat="1" ht="15.75" customHeight="1" hidden="1">
      <c r="A295" s="44"/>
      <c r="B295" s="8">
        <v>241</v>
      </c>
      <c r="C295" s="59" t="s">
        <v>78</v>
      </c>
      <c r="D295" s="59"/>
      <c r="E295" s="18">
        <f>SUM(E121)</f>
        <v>0</v>
      </c>
      <c r="F295" s="116">
        <f aca="true" t="shared" si="75" ref="F295:L295">SUM(F121)</f>
        <v>0</v>
      </c>
      <c r="G295" s="18">
        <f t="shared" si="75"/>
        <v>0</v>
      </c>
      <c r="H295" s="18">
        <f t="shared" si="75"/>
        <v>0</v>
      </c>
      <c r="I295" s="18">
        <f t="shared" si="75"/>
        <v>0</v>
      </c>
      <c r="J295" s="18">
        <f t="shared" si="75"/>
        <v>0</v>
      </c>
      <c r="K295" s="18"/>
      <c r="L295" s="18">
        <f t="shared" si="75"/>
        <v>0</v>
      </c>
    </row>
    <row r="296" spans="1:12" s="10" customFormat="1" ht="31.5">
      <c r="A296" s="44"/>
      <c r="B296" s="8">
        <v>242</v>
      </c>
      <c r="C296" s="59" t="s">
        <v>59</v>
      </c>
      <c r="D296" s="59">
        <f>D156</f>
        <v>75</v>
      </c>
      <c r="E296" s="59">
        <f aca="true" t="shared" si="76" ref="E296:L296">E156</f>
        <v>0</v>
      </c>
      <c r="F296" s="61">
        <f t="shared" si="76"/>
        <v>0</v>
      </c>
      <c r="G296" s="59">
        <f t="shared" si="76"/>
        <v>0</v>
      </c>
      <c r="H296" s="59">
        <f t="shared" si="76"/>
        <v>0</v>
      </c>
      <c r="I296" s="59">
        <f t="shared" si="76"/>
        <v>0</v>
      </c>
      <c r="J296" s="59">
        <f t="shared" si="76"/>
        <v>0</v>
      </c>
      <c r="K296" s="59">
        <f t="shared" si="76"/>
        <v>0</v>
      </c>
      <c r="L296" s="59">
        <f t="shared" si="76"/>
        <v>0</v>
      </c>
    </row>
    <row r="297" spans="1:12" s="10" customFormat="1" ht="21" customHeight="1">
      <c r="A297" s="44"/>
      <c r="B297" s="8">
        <v>251</v>
      </c>
      <c r="C297" s="59" t="s">
        <v>41</v>
      </c>
      <c r="D297" s="18">
        <f aca="true" t="shared" si="77" ref="D297:L297">D23</f>
        <v>739</v>
      </c>
      <c r="E297" s="18">
        <f t="shared" si="77"/>
        <v>0</v>
      </c>
      <c r="F297" s="116">
        <f t="shared" si="77"/>
        <v>740.6</v>
      </c>
      <c r="G297" s="18">
        <f t="shared" si="77"/>
        <v>2</v>
      </c>
      <c r="H297" s="18">
        <f t="shared" si="77"/>
        <v>0</v>
      </c>
      <c r="I297" s="18">
        <f t="shared" si="77"/>
        <v>0</v>
      </c>
      <c r="J297" s="18">
        <f t="shared" si="77"/>
        <v>738.6</v>
      </c>
      <c r="K297" s="18">
        <f t="shared" si="77"/>
        <v>0</v>
      </c>
      <c r="L297" s="18">
        <f t="shared" si="77"/>
        <v>0</v>
      </c>
    </row>
    <row r="298" spans="1:12" s="10" customFormat="1" ht="24.75" customHeight="1" hidden="1">
      <c r="A298" s="44"/>
      <c r="B298" s="8">
        <v>262</v>
      </c>
      <c r="C298" s="59" t="s">
        <v>35</v>
      </c>
      <c r="D298" s="59"/>
      <c r="E298" s="18"/>
      <c r="F298" s="116">
        <f>F24</f>
        <v>0</v>
      </c>
      <c r="G298" s="18"/>
      <c r="H298" s="18">
        <f>SUM(H66,H84,H46)</f>
        <v>0</v>
      </c>
      <c r="I298" s="18">
        <f>SUM(I66,I84,I46)</f>
        <v>0</v>
      </c>
      <c r="J298" s="18"/>
      <c r="K298" s="18"/>
      <c r="L298" s="18">
        <f>SUM(L66,L84,L46)</f>
        <v>0</v>
      </c>
    </row>
    <row r="299" spans="1:12" s="10" customFormat="1" ht="31.5" hidden="1">
      <c r="A299" s="44"/>
      <c r="B299" s="8">
        <v>263</v>
      </c>
      <c r="C299" s="59" t="s">
        <v>44</v>
      </c>
      <c r="D299" s="59"/>
      <c r="E299" s="18">
        <f>SUM(E67,E85,E47)</f>
        <v>0</v>
      </c>
      <c r="F299" s="116">
        <f aca="true" t="shared" si="78" ref="F299:L299">SUM(F67,F85,F47)</f>
        <v>0</v>
      </c>
      <c r="G299" s="18">
        <f t="shared" si="78"/>
        <v>0</v>
      </c>
      <c r="H299" s="18">
        <f t="shared" si="78"/>
        <v>0</v>
      </c>
      <c r="I299" s="18">
        <f t="shared" si="78"/>
        <v>0</v>
      </c>
      <c r="J299" s="18">
        <f t="shared" si="78"/>
        <v>0</v>
      </c>
      <c r="K299" s="18"/>
      <c r="L299" s="18">
        <f t="shared" si="78"/>
        <v>0</v>
      </c>
    </row>
    <row r="300" spans="1:12" s="10" customFormat="1" ht="15.75">
      <c r="A300" s="44"/>
      <c r="B300" s="8">
        <v>290</v>
      </c>
      <c r="C300" s="59" t="s">
        <v>12</v>
      </c>
      <c r="D300" s="18">
        <f aca="true" t="shared" si="79" ref="D300:L300">D274+D263+D205+D191+D25+D239</f>
        <v>97</v>
      </c>
      <c r="E300" s="18">
        <f t="shared" si="79"/>
        <v>335</v>
      </c>
      <c r="F300" s="116">
        <f t="shared" si="79"/>
        <v>99</v>
      </c>
      <c r="G300" s="18">
        <f t="shared" si="79"/>
        <v>60</v>
      </c>
      <c r="H300" s="18">
        <f t="shared" si="79"/>
        <v>27</v>
      </c>
      <c r="I300" s="18">
        <f t="shared" si="79"/>
        <v>0</v>
      </c>
      <c r="J300" s="18">
        <f t="shared" si="79"/>
        <v>12</v>
      </c>
      <c r="K300" s="18">
        <f t="shared" si="79"/>
        <v>0</v>
      </c>
      <c r="L300" s="18">
        <f t="shared" si="79"/>
        <v>0</v>
      </c>
    </row>
    <row r="301" spans="1:12" s="10" customFormat="1" ht="15.75">
      <c r="A301" s="44"/>
      <c r="B301" s="8">
        <v>310</v>
      </c>
      <c r="C301" s="59" t="s">
        <v>14</v>
      </c>
      <c r="D301" s="18">
        <f>D275+D241+D208+D193+D169+D163+D128+D27+D110+D125+D187</f>
        <v>577</v>
      </c>
      <c r="E301" s="18">
        <f aca="true" t="shared" si="80" ref="E301:L301">E275+E241+E208+E193+E169+E163+E128+E27+E110+E125+E187</f>
        <v>6411</v>
      </c>
      <c r="F301" s="116">
        <f t="shared" si="80"/>
        <v>125</v>
      </c>
      <c r="G301" s="18">
        <f t="shared" si="80"/>
        <v>45</v>
      </c>
      <c r="H301" s="18">
        <f t="shared" si="80"/>
        <v>65</v>
      </c>
      <c r="I301" s="18">
        <f t="shared" si="80"/>
        <v>0</v>
      </c>
      <c r="J301" s="18">
        <f t="shared" si="80"/>
        <v>15</v>
      </c>
      <c r="K301" s="18">
        <f t="shared" si="80"/>
        <v>0</v>
      </c>
      <c r="L301" s="18">
        <f t="shared" si="80"/>
        <v>0</v>
      </c>
    </row>
    <row r="302" spans="1:12" s="10" customFormat="1" ht="15.75">
      <c r="A302" s="44"/>
      <c r="B302" s="8">
        <v>340</v>
      </c>
      <c r="C302" s="59" t="s">
        <v>15</v>
      </c>
      <c r="D302" s="18">
        <f>D276+D264+D242+D209+D194+D188+D185+D172+D134+D129+D111+D28+D126+D164+D137</f>
        <v>940</v>
      </c>
      <c r="E302" s="18">
        <f aca="true" t="shared" si="81" ref="E302:L302">E276+E264+E242+E209+E194+E188+E185+E172+E134+E129+E111+E28+E126+E164+E137</f>
        <v>1616</v>
      </c>
      <c r="F302" s="116">
        <f t="shared" si="81"/>
        <v>293.3</v>
      </c>
      <c r="G302" s="18">
        <f t="shared" si="81"/>
        <v>83</v>
      </c>
      <c r="H302" s="18">
        <f t="shared" si="81"/>
        <v>167</v>
      </c>
      <c r="I302" s="18">
        <f t="shared" si="81"/>
        <v>0</v>
      </c>
      <c r="J302" s="18">
        <f t="shared" si="81"/>
        <v>23</v>
      </c>
      <c r="K302" s="18">
        <f t="shared" si="81"/>
        <v>0</v>
      </c>
      <c r="L302" s="18">
        <f t="shared" si="81"/>
        <v>20.3</v>
      </c>
    </row>
    <row r="303" spans="1:12" s="28" customFormat="1" ht="19.5" customHeight="1" thickBot="1">
      <c r="A303" s="45"/>
      <c r="B303" s="46"/>
      <c r="C303" s="47" t="s">
        <v>43</v>
      </c>
      <c r="D303" s="48">
        <f aca="true" t="shared" si="82" ref="D303:J303">SUM(D285:D302)</f>
        <v>16662</v>
      </c>
      <c r="E303" s="48">
        <f t="shared" si="82"/>
        <v>119565</v>
      </c>
      <c r="F303" s="122">
        <f>SUM(F285:F302)</f>
        <v>11417.300000000001</v>
      </c>
      <c r="G303" s="48">
        <f>SUM(G285:G302)</f>
        <v>1518</v>
      </c>
      <c r="H303" s="48">
        <f t="shared" si="82"/>
        <v>3035</v>
      </c>
      <c r="I303" s="48">
        <f t="shared" si="82"/>
        <v>4103.1</v>
      </c>
      <c r="J303" s="48">
        <f t="shared" si="82"/>
        <v>2444.6</v>
      </c>
      <c r="K303" s="48">
        <f>SUM(K285:K302)</f>
        <v>0</v>
      </c>
      <c r="L303" s="48">
        <f>SUM(L285:L302)</f>
        <v>316.6</v>
      </c>
    </row>
    <row r="307" spans="5:12" ht="12.75">
      <c r="E307" s="97" t="s">
        <v>122</v>
      </c>
      <c r="F307" s="98">
        <f>G307+H307+I307+J307+K307+L307</f>
        <v>11417.199999999999</v>
      </c>
      <c r="G307" s="92">
        <v>1518.1</v>
      </c>
      <c r="H307" s="92">
        <v>3034.8</v>
      </c>
      <c r="I307" s="92">
        <v>4103.2</v>
      </c>
      <c r="J307" s="92">
        <v>2444.4</v>
      </c>
      <c r="K307" s="92"/>
      <c r="L307" s="92">
        <v>316.7</v>
      </c>
    </row>
    <row r="308" spans="5:11" ht="12.75">
      <c r="E308" s="97" t="s">
        <v>115</v>
      </c>
      <c r="F308" s="102"/>
      <c r="J308" s="95"/>
      <c r="K308" s="95"/>
    </row>
    <row r="309" spans="5:12" ht="12.75">
      <c r="E309" s="89" t="s">
        <v>124</v>
      </c>
      <c r="F309" s="90">
        <v>0</v>
      </c>
      <c r="G309" s="84">
        <f aca="true" t="shared" si="83" ref="G309:L309">G307-G303</f>
        <v>0.09999999999990905</v>
      </c>
      <c r="H309" s="84">
        <f t="shared" si="83"/>
        <v>-0.1999999999998181</v>
      </c>
      <c r="I309" s="84">
        <f t="shared" si="83"/>
        <v>0.0999999999994543</v>
      </c>
      <c r="J309" s="84">
        <f t="shared" si="83"/>
        <v>-0.1999999999998181</v>
      </c>
      <c r="K309" s="84">
        <f t="shared" si="83"/>
        <v>0</v>
      </c>
      <c r="L309" s="84">
        <f t="shared" si="83"/>
        <v>0.0999999999999659</v>
      </c>
    </row>
    <row r="310" spans="6:9" ht="12.75">
      <c r="F310" s="91"/>
      <c r="I310" s="113"/>
    </row>
    <row r="311" ht="12.75">
      <c r="I311" s="113"/>
    </row>
  </sheetData>
  <sheetProtection/>
  <mergeCells count="30">
    <mergeCell ref="I2:L3"/>
    <mergeCell ref="A283:C283"/>
    <mergeCell ref="A9:C9"/>
    <mergeCell ref="A96:C96"/>
    <mergeCell ref="A120:C120"/>
    <mergeCell ref="A8:E8"/>
    <mergeCell ref="A5:L5"/>
    <mergeCell ref="A112:C112"/>
    <mergeCell ref="A282:C282"/>
    <mergeCell ref="A210:C210"/>
    <mergeCell ref="A123:C123"/>
    <mergeCell ref="A113:C113"/>
    <mergeCell ref="A119:C119"/>
    <mergeCell ref="A244:C244"/>
    <mergeCell ref="A201:C201"/>
    <mergeCell ref="A227:C227"/>
    <mergeCell ref="A228:C228"/>
    <mergeCell ref="A211:C211"/>
    <mergeCell ref="A131:C131"/>
    <mergeCell ref="A141:C141"/>
    <mergeCell ref="A279:C279"/>
    <mergeCell ref="A196:C196"/>
    <mergeCell ref="A200:C200"/>
    <mergeCell ref="A124:C124"/>
    <mergeCell ref="A130:C130"/>
    <mergeCell ref="A195:C195"/>
    <mergeCell ref="A278:C278"/>
    <mergeCell ref="A260:C260"/>
    <mergeCell ref="A261:C261"/>
    <mergeCell ref="A269:C269"/>
  </mergeCells>
  <printOptions/>
  <pageMargins left="0.7874015748031497" right="0.1968503937007874" top="0.7874015748031497" bottom="0.1968503937007874" header="0" footer="0"/>
  <pageSetup fitToHeight="2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0"/>
  <sheetViews>
    <sheetView view="pageBreakPreview" zoomScale="60" zoomScalePageLayoutView="0" workbookViewId="0" topLeftCell="A1">
      <selection activeCell="A9" sqref="A9:C9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51.875" style="1" customWidth="1"/>
    <col min="4" max="4" width="14.875" style="1" hidden="1" customWidth="1"/>
    <col min="5" max="11" width="14.875" style="1" customWidth="1"/>
    <col min="12" max="16384" width="9.125" style="1" customWidth="1"/>
  </cols>
  <sheetData>
    <row r="1" ht="18" customHeight="1">
      <c r="K1" s="103"/>
    </row>
    <row r="2" spans="2:11" s="64" customFormat="1" ht="76.5" customHeight="1">
      <c r="B2" s="65"/>
      <c r="C2" s="72"/>
      <c r="D2" s="72"/>
      <c r="E2" s="72"/>
      <c r="F2" s="72"/>
      <c r="G2" s="72"/>
      <c r="H2" s="136" t="s">
        <v>168</v>
      </c>
      <c r="I2" s="137"/>
      <c r="J2" s="137"/>
      <c r="K2" s="137"/>
    </row>
    <row r="3" spans="2:11" s="64" customFormat="1" ht="13.5">
      <c r="B3" s="65"/>
      <c r="H3" s="137"/>
      <c r="I3" s="137"/>
      <c r="J3" s="137"/>
      <c r="K3" s="137"/>
    </row>
    <row r="4" s="64" customFormat="1" ht="13.5">
      <c r="B4" s="65"/>
    </row>
    <row r="5" spans="1:11" s="64" customFormat="1" ht="38.25" customHeight="1">
      <c r="A5" s="141" t="s">
        <v>133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2:11" s="64" customFormat="1" ht="14.25" thickBot="1">
      <c r="B6" s="65"/>
      <c r="K6" s="64" t="s">
        <v>100</v>
      </c>
    </row>
    <row r="7" spans="2:11" s="64" customFormat="1" ht="17.25" hidden="1" thickBot="1">
      <c r="B7" s="65"/>
      <c r="D7" s="66"/>
      <c r="E7" s="66"/>
      <c r="F7" s="66">
        <v>1316</v>
      </c>
      <c r="G7" s="66">
        <v>2115</v>
      </c>
      <c r="H7" s="66">
        <v>1550</v>
      </c>
      <c r="I7" s="66"/>
      <c r="J7" s="66"/>
      <c r="K7" s="66"/>
    </row>
    <row r="8" spans="1:4" ht="15" customHeight="1" hidden="1" thickBot="1">
      <c r="A8" s="140"/>
      <c r="B8" s="140"/>
      <c r="C8" s="140"/>
      <c r="D8" s="140"/>
    </row>
    <row r="9" spans="1:11" ht="55.5" customHeight="1">
      <c r="A9" s="138" t="s">
        <v>60</v>
      </c>
      <c r="B9" s="139"/>
      <c r="C9" s="139"/>
      <c r="D9" s="67" t="s">
        <v>132</v>
      </c>
      <c r="E9" s="115" t="s">
        <v>134</v>
      </c>
      <c r="F9" s="68" t="s">
        <v>97</v>
      </c>
      <c r="G9" s="69" t="s">
        <v>98</v>
      </c>
      <c r="H9" s="69" t="s">
        <v>99</v>
      </c>
      <c r="I9" s="69" t="s">
        <v>120</v>
      </c>
      <c r="J9" s="69" t="s">
        <v>121</v>
      </c>
      <c r="K9" s="69" t="s">
        <v>129</v>
      </c>
    </row>
    <row r="10" spans="1:11" s="7" customFormat="1" ht="20.25" customHeight="1">
      <c r="A10" s="34" t="s">
        <v>21</v>
      </c>
      <c r="B10" s="50"/>
      <c r="C10" s="49"/>
      <c r="D10" s="49"/>
      <c r="E10" s="11"/>
      <c r="F10" s="49"/>
      <c r="G10" s="49"/>
      <c r="H10" s="49"/>
      <c r="I10" s="49"/>
      <c r="J10" s="49"/>
      <c r="K10" s="49"/>
    </row>
    <row r="11" spans="1:11" s="7" customFormat="1" ht="34.5" customHeight="1">
      <c r="A11" s="35" t="s">
        <v>0</v>
      </c>
      <c r="B11" s="5">
        <v>210</v>
      </c>
      <c r="C11" s="60" t="s">
        <v>30</v>
      </c>
      <c r="D11" s="25">
        <f aca="true" t="shared" si="0" ref="D11:K11">SUM(D12:D14)</f>
        <v>9376</v>
      </c>
      <c r="E11" s="19">
        <f t="shared" si="0"/>
        <v>5829</v>
      </c>
      <c r="F11" s="25">
        <f t="shared" si="0"/>
        <v>383</v>
      </c>
      <c r="G11" s="25">
        <f t="shared" si="0"/>
        <v>1408</v>
      </c>
      <c r="H11" s="25">
        <f t="shared" si="0"/>
        <v>2683</v>
      </c>
      <c r="I11" s="25">
        <f t="shared" si="0"/>
        <v>1355</v>
      </c>
      <c r="J11" s="25">
        <f t="shared" si="0"/>
        <v>0</v>
      </c>
      <c r="K11" s="25">
        <f t="shared" si="0"/>
        <v>0</v>
      </c>
    </row>
    <row r="12" spans="1:11" s="10" customFormat="1" ht="15.75">
      <c r="A12" s="36" t="s">
        <v>0</v>
      </c>
      <c r="B12" s="8">
        <v>211</v>
      </c>
      <c r="C12" s="59" t="s">
        <v>1</v>
      </c>
      <c r="D12" s="18">
        <f aca="true" t="shared" si="1" ref="D12:K12">SUM(D30,D35,D56,D74)</f>
        <v>7178</v>
      </c>
      <c r="E12" s="116">
        <f t="shared" si="1"/>
        <v>4467</v>
      </c>
      <c r="F12" s="18">
        <f t="shared" si="1"/>
        <v>66</v>
      </c>
      <c r="G12" s="18">
        <f t="shared" si="1"/>
        <v>1181</v>
      </c>
      <c r="H12" s="18">
        <f t="shared" si="1"/>
        <v>2019</v>
      </c>
      <c r="I12" s="18">
        <f t="shared" si="1"/>
        <v>1201</v>
      </c>
      <c r="J12" s="18">
        <f t="shared" si="1"/>
        <v>0</v>
      </c>
      <c r="K12" s="18">
        <f t="shared" si="1"/>
        <v>0</v>
      </c>
    </row>
    <row r="13" spans="1:11" s="10" customFormat="1" ht="15.75">
      <c r="A13" s="36" t="s">
        <v>0</v>
      </c>
      <c r="B13" s="8">
        <v>212</v>
      </c>
      <c r="C13" s="59" t="s">
        <v>2</v>
      </c>
      <c r="D13" s="18">
        <f aca="true" t="shared" si="2" ref="D13:K13">SUM(D57,D36,D75,D37,D31)</f>
        <v>30</v>
      </c>
      <c r="E13" s="116">
        <f t="shared" si="2"/>
        <v>15</v>
      </c>
      <c r="F13" s="18">
        <f t="shared" si="2"/>
        <v>10</v>
      </c>
      <c r="G13" s="18">
        <f t="shared" si="2"/>
        <v>5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</row>
    <row r="14" spans="1:11" s="10" customFormat="1" ht="15.75">
      <c r="A14" s="36" t="s">
        <v>0</v>
      </c>
      <c r="B14" s="8">
        <v>213</v>
      </c>
      <c r="C14" s="59" t="s">
        <v>3</v>
      </c>
      <c r="D14" s="18">
        <f aca="true" t="shared" si="3" ref="D14:K14">SUM(D32,D38,D58,D76)</f>
        <v>2168</v>
      </c>
      <c r="E14" s="116">
        <f t="shared" si="3"/>
        <v>1347</v>
      </c>
      <c r="F14" s="18">
        <f t="shared" si="3"/>
        <v>307</v>
      </c>
      <c r="G14" s="18">
        <f t="shared" si="3"/>
        <v>222</v>
      </c>
      <c r="H14" s="18">
        <f t="shared" si="3"/>
        <v>664</v>
      </c>
      <c r="I14" s="18">
        <f t="shared" si="3"/>
        <v>154</v>
      </c>
      <c r="J14" s="18">
        <f t="shared" si="3"/>
        <v>0</v>
      </c>
      <c r="K14" s="18">
        <f t="shared" si="3"/>
        <v>0</v>
      </c>
    </row>
    <row r="15" spans="1:11" s="7" customFormat="1" ht="15.75">
      <c r="A15" s="35" t="s">
        <v>0</v>
      </c>
      <c r="B15" s="5">
        <v>220</v>
      </c>
      <c r="C15" s="60" t="s">
        <v>4</v>
      </c>
      <c r="D15" s="25">
        <f aca="true" t="shared" si="4" ref="D15:K15">SUM(D16:D21)</f>
        <v>1476</v>
      </c>
      <c r="E15" s="19">
        <f t="shared" si="4"/>
        <v>1026</v>
      </c>
      <c r="F15" s="25">
        <f t="shared" si="4"/>
        <v>89</v>
      </c>
      <c r="G15" s="25">
        <f t="shared" si="4"/>
        <v>398</v>
      </c>
      <c r="H15" s="25">
        <f t="shared" si="4"/>
        <v>0</v>
      </c>
      <c r="I15" s="25">
        <f t="shared" si="4"/>
        <v>539</v>
      </c>
      <c r="J15" s="25">
        <f t="shared" si="4"/>
        <v>0</v>
      </c>
      <c r="K15" s="25">
        <f t="shared" si="4"/>
        <v>0</v>
      </c>
    </row>
    <row r="16" spans="1:11" s="10" customFormat="1" ht="15.75">
      <c r="A16" s="36" t="s">
        <v>0</v>
      </c>
      <c r="B16" s="8">
        <v>221</v>
      </c>
      <c r="C16" s="59" t="s">
        <v>5</v>
      </c>
      <c r="D16" s="18">
        <f aca="true" t="shared" si="5" ref="D16:K16">SUM(D60,D40,D78)</f>
        <v>45</v>
      </c>
      <c r="E16" s="116">
        <f t="shared" si="5"/>
        <v>42</v>
      </c>
      <c r="F16" s="18">
        <f t="shared" si="5"/>
        <v>20</v>
      </c>
      <c r="G16" s="18">
        <f t="shared" si="5"/>
        <v>22</v>
      </c>
      <c r="H16" s="18">
        <f t="shared" si="5"/>
        <v>0</v>
      </c>
      <c r="I16" s="18">
        <f t="shared" si="5"/>
        <v>0</v>
      </c>
      <c r="J16" s="18">
        <f t="shared" si="5"/>
        <v>0</v>
      </c>
      <c r="K16" s="18">
        <f t="shared" si="5"/>
        <v>0</v>
      </c>
    </row>
    <row r="17" spans="1:11" s="10" customFormat="1" ht="15.75">
      <c r="A17" s="36" t="s">
        <v>0</v>
      </c>
      <c r="B17" s="8">
        <v>222</v>
      </c>
      <c r="C17" s="59" t="s">
        <v>6</v>
      </c>
      <c r="D17" s="18">
        <f aca="true" t="shared" si="6" ref="D17:K17">SUM(D61,D41,D79)</f>
        <v>35</v>
      </c>
      <c r="E17" s="116">
        <f t="shared" si="6"/>
        <v>9</v>
      </c>
      <c r="F17" s="18">
        <f t="shared" si="6"/>
        <v>9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</row>
    <row r="18" spans="1:11" s="10" customFormat="1" ht="15.75">
      <c r="A18" s="36" t="s">
        <v>0</v>
      </c>
      <c r="B18" s="8">
        <v>223</v>
      </c>
      <c r="C18" s="59" t="s">
        <v>7</v>
      </c>
      <c r="D18" s="18">
        <f aca="true" t="shared" si="7" ref="D18:K18">SUM(D62,D42,D80)</f>
        <v>986</v>
      </c>
      <c r="E18" s="116">
        <f t="shared" si="7"/>
        <v>860</v>
      </c>
      <c r="F18" s="18">
        <f t="shared" si="7"/>
        <v>0</v>
      </c>
      <c r="G18" s="18">
        <f t="shared" si="7"/>
        <v>321</v>
      </c>
      <c r="H18" s="18">
        <f t="shared" si="7"/>
        <v>0</v>
      </c>
      <c r="I18" s="18">
        <f t="shared" si="7"/>
        <v>539</v>
      </c>
      <c r="J18" s="18">
        <f t="shared" si="7"/>
        <v>0</v>
      </c>
      <c r="K18" s="18">
        <f t="shared" si="7"/>
        <v>0</v>
      </c>
    </row>
    <row r="19" spans="1:11" s="10" customFormat="1" ht="15.75" hidden="1">
      <c r="A19" s="36" t="s">
        <v>0</v>
      </c>
      <c r="B19" s="8">
        <v>224</v>
      </c>
      <c r="C19" s="59" t="s">
        <v>8</v>
      </c>
      <c r="D19" s="18">
        <f aca="true" t="shared" si="8" ref="D19:I20">SUM(D63,D43,D81)</f>
        <v>0</v>
      </c>
      <c r="E19" s="116">
        <f t="shared" si="8"/>
        <v>0</v>
      </c>
      <c r="F19" s="18">
        <f t="shared" si="8"/>
        <v>0</v>
      </c>
      <c r="G19" s="18">
        <f t="shared" si="8"/>
        <v>0</v>
      </c>
      <c r="H19" s="18">
        <f t="shared" si="8"/>
        <v>0</v>
      </c>
      <c r="I19" s="18">
        <f t="shared" si="8"/>
        <v>0</v>
      </c>
      <c r="J19" s="18"/>
      <c r="K19" s="18">
        <f>SUM(K63,K43,K81)</f>
        <v>0</v>
      </c>
    </row>
    <row r="20" spans="1:11" s="10" customFormat="1" ht="15.75">
      <c r="A20" s="36" t="s">
        <v>0</v>
      </c>
      <c r="B20" s="8">
        <v>225</v>
      </c>
      <c r="C20" s="59" t="s">
        <v>9</v>
      </c>
      <c r="D20" s="18">
        <f t="shared" si="8"/>
        <v>140</v>
      </c>
      <c r="E20" s="116">
        <f t="shared" si="8"/>
        <v>45</v>
      </c>
      <c r="F20" s="18">
        <f t="shared" si="8"/>
        <v>30</v>
      </c>
      <c r="G20" s="18">
        <f t="shared" si="8"/>
        <v>15</v>
      </c>
      <c r="H20" s="18">
        <f t="shared" si="8"/>
        <v>0</v>
      </c>
      <c r="I20" s="18">
        <f t="shared" si="8"/>
        <v>0</v>
      </c>
      <c r="J20" s="18">
        <f>SUM(J64,J44,J82)</f>
        <v>0</v>
      </c>
      <c r="K20" s="18">
        <f>SUM(K64,K44,K82)</f>
        <v>0</v>
      </c>
    </row>
    <row r="21" spans="1:11" s="10" customFormat="1" ht="15.75">
      <c r="A21" s="36" t="s">
        <v>0</v>
      </c>
      <c r="B21" s="8">
        <v>226</v>
      </c>
      <c r="C21" s="59" t="s">
        <v>10</v>
      </c>
      <c r="D21" s="18">
        <f aca="true" t="shared" si="9" ref="D21:K21">SUM(D65,D45,D83,D94)</f>
        <v>270</v>
      </c>
      <c r="E21" s="116">
        <f t="shared" si="9"/>
        <v>70</v>
      </c>
      <c r="F21" s="18">
        <f t="shared" si="9"/>
        <v>30</v>
      </c>
      <c r="G21" s="18">
        <f t="shared" si="9"/>
        <v>40</v>
      </c>
      <c r="H21" s="18">
        <f t="shared" si="9"/>
        <v>0</v>
      </c>
      <c r="I21" s="18">
        <f t="shared" si="9"/>
        <v>0</v>
      </c>
      <c r="J21" s="18">
        <f t="shared" si="9"/>
        <v>0</v>
      </c>
      <c r="K21" s="18">
        <f t="shared" si="9"/>
        <v>0</v>
      </c>
    </row>
    <row r="22" spans="1:11" s="7" customFormat="1" ht="15.75" hidden="1">
      <c r="A22" s="35" t="s">
        <v>0</v>
      </c>
      <c r="B22" s="5">
        <v>231</v>
      </c>
      <c r="C22" s="60" t="s">
        <v>11</v>
      </c>
      <c r="D22" s="25">
        <f aca="true" t="shared" si="10" ref="D22:I22">SUM(D92)</f>
        <v>0</v>
      </c>
      <c r="E22" s="19">
        <f t="shared" si="10"/>
        <v>0</v>
      </c>
      <c r="F22" s="25">
        <f t="shared" si="10"/>
        <v>0</v>
      </c>
      <c r="G22" s="25">
        <f t="shared" si="10"/>
        <v>0</v>
      </c>
      <c r="H22" s="25">
        <f t="shared" si="10"/>
        <v>0</v>
      </c>
      <c r="I22" s="25">
        <f t="shared" si="10"/>
        <v>0</v>
      </c>
      <c r="J22" s="25"/>
      <c r="K22" s="25">
        <f>SUM(K92)</f>
        <v>0</v>
      </c>
    </row>
    <row r="23" spans="1:11" s="7" customFormat="1" ht="31.5">
      <c r="A23" s="35" t="s">
        <v>0</v>
      </c>
      <c r="B23" s="5">
        <v>251</v>
      </c>
      <c r="C23" s="60" t="s">
        <v>117</v>
      </c>
      <c r="D23" s="25">
        <f>D66+D84</f>
        <v>805</v>
      </c>
      <c r="E23" s="19">
        <f aca="true" t="shared" si="11" ref="E23:K23">SUM(E66,E46,E84)</f>
        <v>0</v>
      </c>
      <c r="F23" s="25">
        <f t="shared" si="11"/>
        <v>0</v>
      </c>
      <c r="G23" s="25">
        <f t="shared" si="11"/>
        <v>0</v>
      </c>
      <c r="H23" s="25">
        <f t="shared" si="11"/>
        <v>0</v>
      </c>
      <c r="I23" s="25">
        <f t="shared" si="11"/>
        <v>0</v>
      </c>
      <c r="J23" s="25">
        <f t="shared" si="11"/>
        <v>0</v>
      </c>
      <c r="K23" s="25">
        <f t="shared" si="11"/>
        <v>0</v>
      </c>
    </row>
    <row r="24" spans="1:11" s="7" customFormat="1" ht="31.5" hidden="1">
      <c r="A24" s="35" t="s">
        <v>0</v>
      </c>
      <c r="B24" s="5">
        <v>263</v>
      </c>
      <c r="C24" s="60" t="s">
        <v>44</v>
      </c>
      <c r="D24" s="25">
        <f aca="true" t="shared" si="12" ref="D24:I24">SUM(D67,D47,D85)</f>
        <v>0</v>
      </c>
      <c r="E24" s="19">
        <f t="shared" si="12"/>
        <v>0</v>
      </c>
      <c r="F24" s="25">
        <f t="shared" si="12"/>
        <v>0</v>
      </c>
      <c r="G24" s="25">
        <f t="shared" si="12"/>
        <v>0</v>
      </c>
      <c r="H24" s="25">
        <f t="shared" si="12"/>
        <v>0</v>
      </c>
      <c r="I24" s="25">
        <f t="shared" si="12"/>
        <v>0</v>
      </c>
      <c r="J24" s="25"/>
      <c r="K24" s="25">
        <f>SUM(K67,K47,K85)</f>
        <v>0</v>
      </c>
    </row>
    <row r="25" spans="1:11" s="7" customFormat="1" ht="15.75">
      <c r="A25" s="35" t="s">
        <v>0</v>
      </c>
      <c r="B25" s="5">
        <v>290</v>
      </c>
      <c r="C25" s="60" t="s">
        <v>12</v>
      </c>
      <c r="D25" s="25">
        <f aca="true" t="shared" si="13" ref="D25:K25">SUM(D68,D93,D95,D48,D86,D91)</f>
        <v>85</v>
      </c>
      <c r="E25" s="19">
        <f t="shared" si="13"/>
        <v>41</v>
      </c>
      <c r="F25" s="25">
        <f t="shared" si="13"/>
        <v>31</v>
      </c>
      <c r="G25" s="25">
        <f t="shared" si="13"/>
        <v>10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25">
        <f t="shared" si="13"/>
        <v>0</v>
      </c>
    </row>
    <row r="26" spans="1:11" s="7" customFormat="1" ht="15.75">
      <c r="A26" s="35" t="s">
        <v>0</v>
      </c>
      <c r="B26" s="5">
        <v>300</v>
      </c>
      <c r="C26" s="60" t="s">
        <v>13</v>
      </c>
      <c r="D26" s="25">
        <f aca="true" t="shared" si="14" ref="D26:K26">D52+D69</f>
        <v>1352</v>
      </c>
      <c r="E26" s="19">
        <f t="shared" si="14"/>
        <v>170</v>
      </c>
      <c r="F26" s="25">
        <f t="shared" si="14"/>
        <v>50</v>
      </c>
      <c r="G26" s="25">
        <f t="shared" si="14"/>
        <v>70</v>
      </c>
      <c r="H26" s="25">
        <f t="shared" si="14"/>
        <v>0</v>
      </c>
      <c r="I26" s="25">
        <f t="shared" si="14"/>
        <v>50</v>
      </c>
      <c r="J26" s="25">
        <f t="shared" si="14"/>
        <v>0</v>
      </c>
      <c r="K26" s="25">
        <f t="shared" si="14"/>
        <v>0</v>
      </c>
    </row>
    <row r="27" spans="1:11" s="10" customFormat="1" ht="15.75">
      <c r="A27" s="36" t="s">
        <v>0</v>
      </c>
      <c r="B27" s="8">
        <v>310</v>
      </c>
      <c r="C27" s="59" t="s">
        <v>14</v>
      </c>
      <c r="D27" s="18">
        <f aca="true" t="shared" si="15" ref="D27:K27">SUM(D70,D50,D88)</f>
        <v>1060</v>
      </c>
      <c r="E27" s="116">
        <f t="shared" si="15"/>
        <v>40</v>
      </c>
      <c r="F27" s="18">
        <f t="shared" si="15"/>
        <v>20</v>
      </c>
      <c r="G27" s="18">
        <f t="shared" si="15"/>
        <v>0</v>
      </c>
      <c r="H27" s="18">
        <f t="shared" si="15"/>
        <v>0</v>
      </c>
      <c r="I27" s="18">
        <f t="shared" si="15"/>
        <v>20</v>
      </c>
      <c r="J27" s="18">
        <f t="shared" si="15"/>
        <v>0</v>
      </c>
      <c r="K27" s="18">
        <f t="shared" si="15"/>
        <v>0</v>
      </c>
    </row>
    <row r="28" spans="1:11" s="10" customFormat="1" ht="15.75">
      <c r="A28" s="36" t="s">
        <v>0</v>
      </c>
      <c r="B28" s="8">
        <v>340</v>
      </c>
      <c r="C28" s="59" t="s">
        <v>15</v>
      </c>
      <c r="D28" s="18">
        <f aca="true" t="shared" si="16" ref="D28:K28">SUM(D71,D51,D89,D53)</f>
        <v>292</v>
      </c>
      <c r="E28" s="116">
        <f t="shared" si="16"/>
        <v>130</v>
      </c>
      <c r="F28" s="18">
        <f t="shared" si="16"/>
        <v>30</v>
      </c>
      <c r="G28" s="18">
        <f t="shared" si="16"/>
        <v>70</v>
      </c>
      <c r="H28" s="18">
        <f t="shared" si="16"/>
        <v>0</v>
      </c>
      <c r="I28" s="18">
        <f t="shared" si="16"/>
        <v>30</v>
      </c>
      <c r="J28" s="18">
        <f t="shared" si="16"/>
        <v>0</v>
      </c>
      <c r="K28" s="18">
        <f t="shared" si="16"/>
        <v>0</v>
      </c>
    </row>
    <row r="29" spans="1:11" s="10" customFormat="1" ht="15.75">
      <c r="A29" s="37" t="s">
        <v>17</v>
      </c>
      <c r="B29" s="12"/>
      <c r="C29" s="61"/>
      <c r="D29" s="19">
        <f aca="true" t="shared" si="17" ref="D29:K29">SUM(D11,D15,D22,D24,D25,D26,D23)</f>
        <v>13094</v>
      </c>
      <c r="E29" s="19">
        <f t="shared" si="17"/>
        <v>7066</v>
      </c>
      <c r="F29" s="19">
        <f t="shared" si="17"/>
        <v>553</v>
      </c>
      <c r="G29" s="19">
        <f t="shared" si="17"/>
        <v>1886</v>
      </c>
      <c r="H29" s="19">
        <f t="shared" si="17"/>
        <v>2683</v>
      </c>
      <c r="I29" s="19">
        <f t="shared" si="17"/>
        <v>1944</v>
      </c>
      <c r="J29" s="19">
        <f t="shared" si="17"/>
        <v>0</v>
      </c>
      <c r="K29" s="19">
        <f t="shared" si="17"/>
        <v>0</v>
      </c>
    </row>
    <row r="30" spans="1:11" s="10" customFormat="1" ht="15.75">
      <c r="A30" s="38" t="s">
        <v>16</v>
      </c>
      <c r="B30" s="8">
        <v>211</v>
      </c>
      <c r="C30" s="59" t="s">
        <v>1</v>
      </c>
      <c r="D30" s="18">
        <v>815</v>
      </c>
      <c r="E30" s="116">
        <f>SUM(F30:K30)</f>
        <v>850</v>
      </c>
      <c r="F30" s="18"/>
      <c r="G30" s="18">
        <v>250</v>
      </c>
      <c r="H30" s="18">
        <v>510</v>
      </c>
      <c r="I30" s="18">
        <v>90</v>
      </c>
      <c r="J30" s="18"/>
      <c r="K30" s="18"/>
    </row>
    <row r="31" spans="1:11" s="10" customFormat="1" ht="15.75">
      <c r="A31" s="38" t="s">
        <v>16</v>
      </c>
      <c r="B31" s="8">
        <v>212</v>
      </c>
      <c r="C31" s="59" t="s">
        <v>2</v>
      </c>
      <c r="D31" s="18">
        <v>0</v>
      </c>
      <c r="E31" s="116"/>
      <c r="F31" s="18"/>
      <c r="G31" s="18"/>
      <c r="H31" s="18"/>
      <c r="I31" s="18"/>
      <c r="J31" s="18"/>
      <c r="K31" s="18"/>
    </row>
    <row r="32" spans="1:11" s="10" customFormat="1" ht="15.75">
      <c r="A32" s="38" t="s">
        <v>16</v>
      </c>
      <c r="B32" s="8">
        <v>213</v>
      </c>
      <c r="C32" s="59" t="s">
        <v>3</v>
      </c>
      <c r="D32" s="18">
        <v>246</v>
      </c>
      <c r="E32" s="116">
        <f>SUM(F32:K32)</f>
        <v>257</v>
      </c>
      <c r="F32" s="18"/>
      <c r="G32" s="18">
        <v>76</v>
      </c>
      <c r="H32" s="18">
        <v>154</v>
      </c>
      <c r="I32" s="18">
        <v>27</v>
      </c>
      <c r="J32" s="18"/>
      <c r="K32" s="18"/>
    </row>
    <row r="33" spans="1:11" s="10" customFormat="1" ht="15.75">
      <c r="A33" s="39"/>
      <c r="B33" s="12"/>
      <c r="C33" s="62" t="s">
        <v>18</v>
      </c>
      <c r="D33" s="19">
        <f aca="true" t="shared" si="18" ref="D33:K33">SUM(D30:D32)</f>
        <v>1061</v>
      </c>
      <c r="E33" s="19">
        <f t="shared" si="18"/>
        <v>1107</v>
      </c>
      <c r="F33" s="19">
        <f t="shared" si="18"/>
        <v>0</v>
      </c>
      <c r="G33" s="19">
        <f t="shared" si="18"/>
        <v>326</v>
      </c>
      <c r="H33" s="19">
        <f t="shared" si="18"/>
        <v>664</v>
      </c>
      <c r="I33" s="19">
        <f t="shared" si="18"/>
        <v>117</v>
      </c>
      <c r="J33" s="19">
        <f t="shared" si="18"/>
        <v>0</v>
      </c>
      <c r="K33" s="19">
        <f t="shared" si="18"/>
        <v>0</v>
      </c>
    </row>
    <row r="34" spans="1:11" s="7" customFormat="1" ht="21" customHeight="1" hidden="1">
      <c r="A34" s="40" t="s">
        <v>19</v>
      </c>
      <c r="B34" s="5">
        <v>210</v>
      </c>
      <c r="C34" s="60" t="s">
        <v>30</v>
      </c>
      <c r="D34" s="25">
        <f aca="true" t="shared" si="19" ref="D34:I34">SUM(D35:D38)</f>
        <v>443</v>
      </c>
      <c r="E34" s="19">
        <f t="shared" si="19"/>
        <v>585</v>
      </c>
      <c r="F34" s="25">
        <f t="shared" si="19"/>
        <v>111</v>
      </c>
      <c r="G34" s="25">
        <f t="shared" si="19"/>
        <v>415</v>
      </c>
      <c r="H34" s="25">
        <f t="shared" si="19"/>
        <v>0</v>
      </c>
      <c r="I34" s="25">
        <f t="shared" si="19"/>
        <v>59</v>
      </c>
      <c r="J34" s="25"/>
      <c r="K34" s="25">
        <f>SUM(K35:K38)</f>
        <v>0</v>
      </c>
    </row>
    <row r="35" spans="1:11" s="10" customFormat="1" ht="15.75">
      <c r="A35" s="38" t="s">
        <v>19</v>
      </c>
      <c r="B35" s="8">
        <v>211</v>
      </c>
      <c r="C35" s="59" t="s">
        <v>1</v>
      </c>
      <c r="D35" s="18">
        <v>340</v>
      </c>
      <c r="E35" s="116">
        <f>SUM(F35:K35)</f>
        <v>450</v>
      </c>
      <c r="F35" s="18">
        <v>65</v>
      </c>
      <c r="G35" s="18">
        <v>339</v>
      </c>
      <c r="H35" s="18"/>
      <c r="I35" s="18">
        <v>46</v>
      </c>
      <c r="J35" s="18"/>
      <c r="K35" s="18"/>
    </row>
    <row r="36" spans="1:11" s="10" customFormat="1" ht="15.75" hidden="1">
      <c r="A36" s="38" t="s">
        <v>19</v>
      </c>
      <c r="B36" s="8">
        <v>212</v>
      </c>
      <c r="C36" s="59" t="s">
        <v>2</v>
      </c>
      <c r="D36" s="18"/>
      <c r="E36" s="116">
        <f>SUM(F36:K36)</f>
        <v>0</v>
      </c>
      <c r="F36" s="18"/>
      <c r="G36" s="18"/>
      <c r="H36" s="18"/>
      <c r="I36" s="18"/>
      <c r="J36" s="18"/>
      <c r="K36" s="18"/>
    </row>
    <row r="37" spans="1:11" s="10" customFormat="1" ht="15.75">
      <c r="A37" s="38" t="s">
        <v>19</v>
      </c>
      <c r="B37" s="8">
        <v>212</v>
      </c>
      <c r="C37" s="59" t="s">
        <v>2</v>
      </c>
      <c r="D37" s="18">
        <v>0</v>
      </c>
      <c r="E37" s="116"/>
      <c r="F37" s="18"/>
      <c r="G37" s="18"/>
      <c r="H37" s="18"/>
      <c r="I37" s="18"/>
      <c r="J37" s="18"/>
      <c r="K37" s="18"/>
    </row>
    <row r="38" spans="1:11" s="10" customFormat="1" ht="15.75">
      <c r="A38" s="38" t="s">
        <v>19</v>
      </c>
      <c r="B38" s="8">
        <v>213</v>
      </c>
      <c r="C38" s="59" t="s">
        <v>3</v>
      </c>
      <c r="D38" s="18">
        <v>103</v>
      </c>
      <c r="E38" s="116">
        <f aca="true" t="shared" si="20" ref="E38:E48">SUM(F38:K38)</f>
        <v>135</v>
      </c>
      <c r="F38" s="18">
        <v>46</v>
      </c>
      <c r="G38" s="18">
        <v>76</v>
      </c>
      <c r="H38" s="18"/>
      <c r="I38" s="18">
        <v>13</v>
      </c>
      <c r="J38" s="18"/>
      <c r="K38" s="18"/>
    </row>
    <row r="39" spans="1:11" s="7" customFormat="1" ht="15.75" hidden="1">
      <c r="A39" s="40" t="s">
        <v>19</v>
      </c>
      <c r="B39" s="5">
        <v>220</v>
      </c>
      <c r="C39" s="60" t="s">
        <v>4</v>
      </c>
      <c r="D39" s="25">
        <f>SUM(D40:D45)</f>
        <v>0</v>
      </c>
      <c r="E39" s="116">
        <f t="shared" si="20"/>
        <v>0</v>
      </c>
      <c r="F39" s="25"/>
      <c r="G39" s="25"/>
      <c r="H39" s="25"/>
      <c r="I39" s="25"/>
      <c r="J39" s="25"/>
      <c r="K39" s="25"/>
    </row>
    <row r="40" spans="1:11" s="10" customFormat="1" ht="15.75" hidden="1">
      <c r="A40" s="38" t="s">
        <v>19</v>
      </c>
      <c r="B40" s="8">
        <v>221</v>
      </c>
      <c r="C40" s="59" t="s">
        <v>5</v>
      </c>
      <c r="D40" s="18"/>
      <c r="E40" s="116">
        <f t="shared" si="20"/>
        <v>0</v>
      </c>
      <c r="F40" s="18"/>
      <c r="G40" s="18"/>
      <c r="H40" s="18"/>
      <c r="I40" s="18"/>
      <c r="J40" s="18"/>
      <c r="K40" s="18"/>
    </row>
    <row r="41" spans="1:11" s="10" customFormat="1" ht="15.75" hidden="1">
      <c r="A41" s="38" t="s">
        <v>19</v>
      </c>
      <c r="B41" s="8">
        <v>222</v>
      </c>
      <c r="C41" s="59" t="s">
        <v>6</v>
      </c>
      <c r="D41" s="18"/>
      <c r="E41" s="116">
        <f t="shared" si="20"/>
        <v>0</v>
      </c>
      <c r="F41" s="18"/>
      <c r="G41" s="18"/>
      <c r="H41" s="18"/>
      <c r="I41" s="18"/>
      <c r="J41" s="18"/>
      <c r="K41" s="18"/>
    </row>
    <row r="42" spans="1:11" s="10" customFormat="1" ht="15.75" hidden="1">
      <c r="A42" s="38" t="s">
        <v>19</v>
      </c>
      <c r="B42" s="8">
        <v>223</v>
      </c>
      <c r="C42" s="59" t="s">
        <v>7</v>
      </c>
      <c r="D42" s="18"/>
      <c r="E42" s="116">
        <f t="shared" si="20"/>
        <v>0</v>
      </c>
      <c r="F42" s="18"/>
      <c r="G42" s="18"/>
      <c r="H42" s="18"/>
      <c r="I42" s="18"/>
      <c r="J42" s="18"/>
      <c r="K42" s="18"/>
    </row>
    <row r="43" spans="1:11" s="10" customFormat="1" ht="15.75" hidden="1">
      <c r="A43" s="38" t="s">
        <v>19</v>
      </c>
      <c r="B43" s="8">
        <v>224</v>
      </c>
      <c r="C43" s="59" t="s">
        <v>8</v>
      </c>
      <c r="D43" s="18"/>
      <c r="E43" s="116">
        <f t="shared" si="20"/>
        <v>0</v>
      </c>
      <c r="F43" s="18"/>
      <c r="G43" s="18"/>
      <c r="H43" s="18"/>
      <c r="I43" s="18"/>
      <c r="J43" s="18"/>
      <c r="K43" s="18"/>
    </row>
    <row r="44" spans="1:11" s="10" customFormat="1" ht="15.75" hidden="1">
      <c r="A44" s="38" t="s">
        <v>19</v>
      </c>
      <c r="B44" s="8">
        <v>225</v>
      </c>
      <c r="C44" s="59" t="s">
        <v>9</v>
      </c>
      <c r="D44" s="18"/>
      <c r="E44" s="116">
        <f t="shared" si="20"/>
        <v>0</v>
      </c>
      <c r="F44" s="18"/>
      <c r="G44" s="18"/>
      <c r="H44" s="18"/>
      <c r="I44" s="18"/>
      <c r="J44" s="18"/>
      <c r="K44" s="18"/>
    </row>
    <row r="45" spans="1:11" s="10" customFormat="1" ht="15.75" hidden="1">
      <c r="A45" s="38" t="s">
        <v>19</v>
      </c>
      <c r="B45" s="8">
        <v>226</v>
      </c>
      <c r="C45" s="59" t="s">
        <v>10</v>
      </c>
      <c r="D45" s="18"/>
      <c r="E45" s="116">
        <f t="shared" si="20"/>
        <v>0</v>
      </c>
      <c r="F45" s="18"/>
      <c r="G45" s="18"/>
      <c r="H45" s="18"/>
      <c r="I45" s="18"/>
      <c r="J45" s="18"/>
      <c r="K45" s="18"/>
    </row>
    <row r="46" spans="1:11" s="7" customFormat="1" ht="15.75" hidden="1">
      <c r="A46" s="40" t="s">
        <v>19</v>
      </c>
      <c r="B46" s="5">
        <v>262</v>
      </c>
      <c r="C46" s="60" t="s">
        <v>35</v>
      </c>
      <c r="D46" s="25"/>
      <c r="E46" s="116">
        <f t="shared" si="20"/>
        <v>0</v>
      </c>
      <c r="F46" s="25"/>
      <c r="G46" s="25"/>
      <c r="H46" s="25"/>
      <c r="I46" s="25"/>
      <c r="J46" s="25"/>
      <c r="K46" s="25"/>
    </row>
    <row r="47" spans="1:11" s="7" customFormat="1" ht="31.5" hidden="1">
      <c r="A47" s="40" t="s">
        <v>19</v>
      </c>
      <c r="B47" s="5">
        <v>263</v>
      </c>
      <c r="C47" s="60" t="s">
        <v>44</v>
      </c>
      <c r="D47" s="25">
        <v>0</v>
      </c>
      <c r="E47" s="116">
        <f t="shared" si="20"/>
        <v>0</v>
      </c>
      <c r="F47" s="25"/>
      <c r="G47" s="25"/>
      <c r="H47" s="25"/>
      <c r="I47" s="25"/>
      <c r="J47" s="25"/>
      <c r="K47" s="25"/>
    </row>
    <row r="48" spans="1:11" s="10" customFormat="1" ht="15.75">
      <c r="A48" s="38" t="s">
        <v>19</v>
      </c>
      <c r="B48" s="8">
        <v>290</v>
      </c>
      <c r="C48" s="59" t="s">
        <v>12</v>
      </c>
      <c r="D48" s="18">
        <v>5</v>
      </c>
      <c r="E48" s="116">
        <f t="shared" si="20"/>
        <v>1</v>
      </c>
      <c r="F48" s="18">
        <v>1</v>
      </c>
      <c r="G48" s="18"/>
      <c r="H48" s="18"/>
      <c r="I48" s="18"/>
      <c r="J48" s="18"/>
      <c r="K48" s="18"/>
    </row>
    <row r="49" spans="1:11" s="7" customFormat="1" ht="15.75" hidden="1">
      <c r="A49" s="40" t="s">
        <v>19</v>
      </c>
      <c r="B49" s="5">
        <v>300</v>
      </c>
      <c r="C49" s="60" t="s">
        <v>13</v>
      </c>
      <c r="D49" s="25">
        <f aca="true" t="shared" si="21" ref="D49:I49">SUM(D50:D51)</f>
        <v>0</v>
      </c>
      <c r="E49" s="19">
        <f t="shared" si="21"/>
        <v>0</v>
      </c>
      <c r="F49" s="25">
        <f t="shared" si="21"/>
        <v>0</v>
      </c>
      <c r="G49" s="25">
        <f t="shared" si="21"/>
        <v>0</v>
      </c>
      <c r="H49" s="25">
        <f t="shared" si="21"/>
        <v>0</v>
      </c>
      <c r="I49" s="25">
        <f t="shared" si="21"/>
        <v>0</v>
      </c>
      <c r="J49" s="25"/>
      <c r="K49" s="25">
        <f>SUM(K50:K51)</f>
        <v>0</v>
      </c>
    </row>
    <row r="50" spans="1:11" s="10" customFormat="1" ht="15.75" hidden="1">
      <c r="A50" s="38" t="s">
        <v>19</v>
      </c>
      <c r="B50" s="8">
        <v>310</v>
      </c>
      <c r="C50" s="59" t="s">
        <v>14</v>
      </c>
      <c r="D50" s="18"/>
      <c r="E50" s="116"/>
      <c r="F50" s="18"/>
      <c r="G50" s="18"/>
      <c r="H50" s="18"/>
      <c r="I50" s="18"/>
      <c r="J50" s="18"/>
      <c r="K50" s="18"/>
    </row>
    <row r="51" spans="1:11" s="10" customFormat="1" ht="15.75" hidden="1">
      <c r="A51" s="38" t="s">
        <v>19</v>
      </c>
      <c r="B51" s="8">
        <v>340</v>
      </c>
      <c r="C51" s="59" t="s">
        <v>15</v>
      </c>
      <c r="D51" s="18"/>
      <c r="E51" s="116"/>
      <c r="F51" s="18"/>
      <c r="G51" s="18"/>
      <c r="H51" s="18"/>
      <c r="I51" s="18"/>
      <c r="J51" s="18"/>
      <c r="K51" s="18"/>
    </row>
    <row r="52" spans="1:11" s="10" customFormat="1" ht="15.75">
      <c r="A52" s="40" t="s">
        <v>19</v>
      </c>
      <c r="B52" s="5">
        <v>300</v>
      </c>
      <c r="C52" s="60" t="s">
        <v>13</v>
      </c>
      <c r="D52" s="25">
        <f>D53</f>
        <v>10</v>
      </c>
      <c r="E52" s="19">
        <f>SUM(F52:K52)</f>
        <v>0</v>
      </c>
      <c r="F52" s="25">
        <f aca="true" t="shared" si="22" ref="F52:K52">F53</f>
        <v>0</v>
      </c>
      <c r="G52" s="25">
        <f t="shared" si="22"/>
        <v>0</v>
      </c>
      <c r="H52" s="25">
        <f t="shared" si="22"/>
        <v>0</v>
      </c>
      <c r="I52" s="25">
        <f t="shared" si="22"/>
        <v>0</v>
      </c>
      <c r="J52" s="25">
        <f t="shared" si="22"/>
        <v>0</v>
      </c>
      <c r="K52" s="25">
        <f t="shared" si="22"/>
        <v>0</v>
      </c>
    </row>
    <row r="53" spans="1:11" s="10" customFormat="1" ht="15.75">
      <c r="A53" s="38" t="s">
        <v>19</v>
      </c>
      <c r="B53" s="8">
        <v>340</v>
      </c>
      <c r="C53" s="59" t="s">
        <v>15</v>
      </c>
      <c r="D53" s="18">
        <v>10</v>
      </c>
      <c r="E53" s="116">
        <f>SUM(F53:K53)</f>
        <v>0</v>
      </c>
      <c r="F53" s="18"/>
      <c r="G53" s="18"/>
      <c r="H53" s="18"/>
      <c r="I53" s="18"/>
      <c r="J53" s="18"/>
      <c r="K53" s="18"/>
    </row>
    <row r="54" spans="1:11" s="10" customFormat="1" ht="15.75">
      <c r="A54" s="39"/>
      <c r="B54" s="12"/>
      <c r="C54" s="62" t="s">
        <v>18</v>
      </c>
      <c r="D54" s="19">
        <f aca="true" t="shared" si="23" ref="D54:K54">D35+D37+D38+D48+D52</f>
        <v>458</v>
      </c>
      <c r="E54" s="19">
        <f t="shared" si="23"/>
        <v>586</v>
      </c>
      <c r="F54" s="19">
        <f t="shared" si="23"/>
        <v>112</v>
      </c>
      <c r="G54" s="19">
        <f t="shared" si="23"/>
        <v>415</v>
      </c>
      <c r="H54" s="19">
        <f t="shared" si="23"/>
        <v>0</v>
      </c>
      <c r="I54" s="19">
        <f t="shared" si="23"/>
        <v>59</v>
      </c>
      <c r="J54" s="19">
        <f t="shared" si="23"/>
        <v>0</v>
      </c>
      <c r="K54" s="19">
        <f t="shared" si="23"/>
        <v>0</v>
      </c>
    </row>
    <row r="55" spans="1:11" s="7" customFormat="1" ht="40.5" customHeight="1">
      <c r="A55" s="40" t="s">
        <v>20</v>
      </c>
      <c r="B55" s="5">
        <v>210</v>
      </c>
      <c r="C55" s="60" t="s">
        <v>30</v>
      </c>
      <c r="D55" s="25">
        <f aca="true" t="shared" si="24" ref="D55:K55">SUM(D56:D58)</f>
        <v>7872</v>
      </c>
      <c r="E55" s="19">
        <f t="shared" si="24"/>
        <v>4137</v>
      </c>
      <c r="F55" s="25">
        <f t="shared" si="24"/>
        <v>272</v>
      </c>
      <c r="G55" s="25">
        <f t="shared" si="24"/>
        <v>667</v>
      </c>
      <c r="H55" s="25">
        <f t="shared" si="24"/>
        <v>2019</v>
      </c>
      <c r="I55" s="25">
        <f t="shared" si="24"/>
        <v>1179</v>
      </c>
      <c r="J55" s="25">
        <f t="shared" si="24"/>
        <v>0</v>
      </c>
      <c r="K55" s="25">
        <f t="shared" si="24"/>
        <v>0</v>
      </c>
    </row>
    <row r="56" spans="1:11" s="10" customFormat="1" ht="15.75">
      <c r="A56" s="38" t="s">
        <v>20</v>
      </c>
      <c r="B56" s="8">
        <v>211</v>
      </c>
      <c r="C56" s="59" t="s">
        <v>1</v>
      </c>
      <c r="D56" s="18">
        <v>6023</v>
      </c>
      <c r="E56" s="116">
        <f>SUM(F56:K56)</f>
        <v>3167</v>
      </c>
      <c r="F56" s="18">
        <v>1</v>
      </c>
      <c r="G56" s="18">
        <v>592</v>
      </c>
      <c r="H56" s="18">
        <v>1509</v>
      </c>
      <c r="I56" s="18">
        <v>1065</v>
      </c>
      <c r="J56" s="18"/>
      <c r="K56" s="18"/>
    </row>
    <row r="57" spans="1:11" s="10" customFormat="1" ht="15.75">
      <c r="A57" s="38" t="s">
        <v>20</v>
      </c>
      <c r="B57" s="8">
        <v>212</v>
      </c>
      <c r="C57" s="59" t="s">
        <v>2</v>
      </c>
      <c r="D57" s="18">
        <v>30</v>
      </c>
      <c r="E57" s="116">
        <f>SUM(F57:K57)</f>
        <v>15</v>
      </c>
      <c r="F57" s="18">
        <v>10</v>
      </c>
      <c r="G57" s="18">
        <v>5</v>
      </c>
      <c r="H57" s="18"/>
      <c r="I57" s="18"/>
      <c r="J57" s="18"/>
      <c r="K57" s="18"/>
    </row>
    <row r="58" spans="1:11" s="10" customFormat="1" ht="15.75">
      <c r="A58" s="38" t="s">
        <v>20</v>
      </c>
      <c r="B58" s="8">
        <v>213</v>
      </c>
      <c r="C58" s="59" t="s">
        <v>3</v>
      </c>
      <c r="D58" s="18">
        <v>1819</v>
      </c>
      <c r="E58" s="116">
        <f>SUM(F58:K58)</f>
        <v>955</v>
      </c>
      <c r="F58" s="18">
        <v>261</v>
      </c>
      <c r="G58" s="18">
        <v>70</v>
      </c>
      <c r="H58" s="18">
        <v>510</v>
      </c>
      <c r="I58" s="18">
        <v>114</v>
      </c>
      <c r="J58" s="18"/>
      <c r="K58" s="18"/>
    </row>
    <row r="59" spans="1:11" s="7" customFormat="1" ht="15.75">
      <c r="A59" s="40" t="s">
        <v>20</v>
      </c>
      <c r="B59" s="5">
        <v>220</v>
      </c>
      <c r="C59" s="60" t="s">
        <v>4</v>
      </c>
      <c r="D59" s="25">
        <f aca="true" t="shared" si="25" ref="D59:K59">D60+D61+D62+D64+D65</f>
        <v>1476</v>
      </c>
      <c r="E59" s="19">
        <f t="shared" si="25"/>
        <v>1026</v>
      </c>
      <c r="F59" s="25">
        <f t="shared" si="25"/>
        <v>89</v>
      </c>
      <c r="G59" s="25">
        <f t="shared" si="25"/>
        <v>398</v>
      </c>
      <c r="H59" s="25">
        <f t="shared" si="25"/>
        <v>0</v>
      </c>
      <c r="I59" s="25">
        <f t="shared" si="25"/>
        <v>539</v>
      </c>
      <c r="J59" s="25">
        <f t="shared" si="25"/>
        <v>0</v>
      </c>
      <c r="K59" s="25">
        <f t="shared" si="25"/>
        <v>0</v>
      </c>
    </row>
    <row r="60" spans="1:11" s="10" customFormat="1" ht="15.75">
      <c r="A60" s="38" t="s">
        <v>20</v>
      </c>
      <c r="B60" s="8">
        <v>221</v>
      </c>
      <c r="C60" s="59" t="s">
        <v>5</v>
      </c>
      <c r="D60" s="18">
        <v>45</v>
      </c>
      <c r="E60" s="116">
        <f>SUM(F60:K60)</f>
        <v>42</v>
      </c>
      <c r="F60" s="18">
        <v>20</v>
      </c>
      <c r="G60" s="18">
        <v>22</v>
      </c>
      <c r="H60" s="18"/>
      <c r="I60" s="18"/>
      <c r="J60" s="18"/>
      <c r="K60" s="18"/>
    </row>
    <row r="61" spans="1:11" s="10" customFormat="1" ht="15.75">
      <c r="A61" s="38" t="s">
        <v>20</v>
      </c>
      <c r="B61" s="8">
        <v>222</v>
      </c>
      <c r="C61" s="59" t="s">
        <v>6</v>
      </c>
      <c r="D61" s="18">
        <v>35</v>
      </c>
      <c r="E61" s="116">
        <f aca="true" t="shared" si="26" ref="E61:E68">SUM(F61:K61)</f>
        <v>9</v>
      </c>
      <c r="F61" s="18">
        <v>9</v>
      </c>
      <c r="G61" s="18"/>
      <c r="H61" s="18"/>
      <c r="I61" s="18"/>
      <c r="J61" s="18"/>
      <c r="K61" s="18"/>
    </row>
    <row r="62" spans="1:11" s="10" customFormat="1" ht="15.75">
      <c r="A62" s="38" t="s">
        <v>20</v>
      </c>
      <c r="B62" s="8">
        <v>223</v>
      </c>
      <c r="C62" s="59" t="s">
        <v>7</v>
      </c>
      <c r="D62" s="18">
        <v>986</v>
      </c>
      <c r="E62" s="116">
        <f t="shared" si="26"/>
        <v>860</v>
      </c>
      <c r="F62" s="18"/>
      <c r="G62" s="18">
        <v>321</v>
      </c>
      <c r="H62" s="18"/>
      <c r="I62" s="18">
        <v>539</v>
      </c>
      <c r="J62" s="18"/>
      <c r="K62" s="18"/>
    </row>
    <row r="63" spans="1:11" s="10" customFormat="1" ht="15.75" hidden="1">
      <c r="A63" s="38" t="s">
        <v>20</v>
      </c>
      <c r="B63" s="8">
        <v>224</v>
      </c>
      <c r="C63" s="59" t="s">
        <v>8</v>
      </c>
      <c r="D63" s="18">
        <v>0</v>
      </c>
      <c r="E63" s="116">
        <f t="shared" si="26"/>
        <v>0</v>
      </c>
      <c r="F63" s="18"/>
      <c r="G63" s="18"/>
      <c r="H63" s="18"/>
      <c r="I63" s="18"/>
      <c r="J63" s="18"/>
      <c r="K63" s="18"/>
    </row>
    <row r="64" spans="1:11" s="10" customFormat="1" ht="15.75">
      <c r="A64" s="38" t="s">
        <v>20</v>
      </c>
      <c r="B64" s="8">
        <v>225</v>
      </c>
      <c r="C64" s="59" t="s">
        <v>9</v>
      </c>
      <c r="D64" s="18">
        <v>140</v>
      </c>
      <c r="E64" s="116">
        <f t="shared" si="26"/>
        <v>45</v>
      </c>
      <c r="F64" s="18">
        <v>30</v>
      </c>
      <c r="G64" s="18">
        <v>15</v>
      </c>
      <c r="H64" s="18"/>
      <c r="I64" s="18"/>
      <c r="J64" s="18"/>
      <c r="K64" s="18"/>
    </row>
    <row r="65" spans="1:11" s="10" customFormat="1" ht="15.75">
      <c r="A65" s="38" t="s">
        <v>20</v>
      </c>
      <c r="B65" s="8">
        <v>226</v>
      </c>
      <c r="C65" s="59" t="s">
        <v>10</v>
      </c>
      <c r="D65" s="18">
        <v>270</v>
      </c>
      <c r="E65" s="116">
        <f t="shared" si="26"/>
        <v>70</v>
      </c>
      <c r="F65" s="18">
        <v>30</v>
      </c>
      <c r="G65" s="18">
        <v>40</v>
      </c>
      <c r="H65" s="18"/>
      <c r="I65" s="18"/>
      <c r="J65" s="18"/>
      <c r="K65" s="18"/>
    </row>
    <row r="66" spans="1:11" s="7" customFormat="1" ht="28.5" customHeight="1">
      <c r="A66" s="40" t="s">
        <v>20</v>
      </c>
      <c r="B66" s="5">
        <v>251</v>
      </c>
      <c r="C66" s="59" t="s">
        <v>117</v>
      </c>
      <c r="D66" s="25">
        <v>124</v>
      </c>
      <c r="E66" s="19">
        <f t="shared" si="26"/>
        <v>0</v>
      </c>
      <c r="F66" s="25"/>
      <c r="G66" s="25"/>
      <c r="H66" s="25"/>
      <c r="I66" s="25"/>
      <c r="J66" s="25"/>
      <c r="K66" s="25"/>
    </row>
    <row r="67" spans="1:11" s="7" customFormat="1" ht="42" customHeight="1" hidden="1">
      <c r="A67" s="40" t="s">
        <v>20</v>
      </c>
      <c r="B67" s="5">
        <v>263</v>
      </c>
      <c r="C67" s="60" t="s">
        <v>44</v>
      </c>
      <c r="D67" s="25">
        <v>0</v>
      </c>
      <c r="E67" s="19">
        <f t="shared" si="26"/>
        <v>0</v>
      </c>
      <c r="F67" s="25">
        <v>0</v>
      </c>
      <c r="G67" s="25">
        <v>0</v>
      </c>
      <c r="H67" s="25">
        <v>0</v>
      </c>
      <c r="I67" s="25">
        <v>0</v>
      </c>
      <c r="J67" s="25"/>
      <c r="K67" s="25">
        <v>0</v>
      </c>
    </row>
    <row r="68" spans="1:11" s="7" customFormat="1" ht="15.75">
      <c r="A68" s="40" t="s">
        <v>20</v>
      </c>
      <c r="B68" s="5">
        <v>290</v>
      </c>
      <c r="C68" s="60" t="s">
        <v>12</v>
      </c>
      <c r="D68" s="25">
        <v>30</v>
      </c>
      <c r="E68" s="19">
        <f t="shared" si="26"/>
        <v>20</v>
      </c>
      <c r="F68" s="25">
        <v>10</v>
      </c>
      <c r="G68" s="25">
        <v>10</v>
      </c>
      <c r="H68" s="25">
        <v>0</v>
      </c>
      <c r="I68" s="25">
        <v>0</v>
      </c>
      <c r="J68" s="25"/>
      <c r="K68" s="25">
        <v>0</v>
      </c>
    </row>
    <row r="69" spans="1:11" s="7" customFormat="1" ht="15.75">
      <c r="A69" s="40" t="s">
        <v>20</v>
      </c>
      <c r="B69" s="5">
        <v>300</v>
      </c>
      <c r="C69" s="60" t="s">
        <v>13</v>
      </c>
      <c r="D69" s="25">
        <f aca="true" t="shared" si="27" ref="D69:I69">SUM(D70:D71)</f>
        <v>1342</v>
      </c>
      <c r="E69" s="19">
        <f t="shared" si="27"/>
        <v>170</v>
      </c>
      <c r="F69" s="25">
        <f t="shared" si="27"/>
        <v>50</v>
      </c>
      <c r="G69" s="25">
        <f t="shared" si="27"/>
        <v>70</v>
      </c>
      <c r="H69" s="25">
        <f t="shared" si="27"/>
        <v>0</v>
      </c>
      <c r="I69" s="25">
        <f t="shared" si="27"/>
        <v>50</v>
      </c>
      <c r="J69" s="25"/>
      <c r="K69" s="25">
        <f>SUM(K70:K71)</f>
        <v>0</v>
      </c>
    </row>
    <row r="70" spans="1:11" s="10" customFormat="1" ht="15.75">
      <c r="A70" s="38" t="s">
        <v>20</v>
      </c>
      <c r="B70" s="8">
        <v>310</v>
      </c>
      <c r="C70" s="59" t="s">
        <v>14</v>
      </c>
      <c r="D70" s="18">
        <v>1060</v>
      </c>
      <c r="E70" s="116">
        <f>SUM(F70:K70)</f>
        <v>40</v>
      </c>
      <c r="F70" s="18">
        <v>20</v>
      </c>
      <c r="G70" s="18">
        <v>0</v>
      </c>
      <c r="H70" s="18"/>
      <c r="I70" s="18">
        <v>20</v>
      </c>
      <c r="J70" s="18"/>
      <c r="K70" s="18"/>
    </row>
    <row r="71" spans="1:11" s="10" customFormat="1" ht="15.75">
      <c r="A71" s="38" t="s">
        <v>20</v>
      </c>
      <c r="B71" s="8">
        <v>340</v>
      </c>
      <c r="C71" s="59" t="s">
        <v>15</v>
      </c>
      <c r="D71" s="18">
        <v>282</v>
      </c>
      <c r="E71" s="116">
        <f>SUM(F71:K71)</f>
        <v>130</v>
      </c>
      <c r="F71" s="18">
        <v>30</v>
      </c>
      <c r="G71" s="18">
        <v>70</v>
      </c>
      <c r="H71" s="18"/>
      <c r="I71" s="18">
        <v>30</v>
      </c>
      <c r="J71" s="18"/>
      <c r="K71" s="18"/>
    </row>
    <row r="72" spans="1:11" s="10" customFormat="1" ht="15.75">
      <c r="A72" s="39"/>
      <c r="B72" s="12"/>
      <c r="C72" s="11" t="s">
        <v>18</v>
      </c>
      <c r="D72" s="19">
        <f aca="true" t="shared" si="28" ref="D72:K72">SUM(D55,D59,D67,D68,D69,D66)</f>
        <v>10844</v>
      </c>
      <c r="E72" s="19">
        <f t="shared" si="28"/>
        <v>5353</v>
      </c>
      <c r="F72" s="19">
        <f t="shared" si="28"/>
        <v>421</v>
      </c>
      <c r="G72" s="19">
        <f t="shared" si="28"/>
        <v>1145</v>
      </c>
      <c r="H72" s="19">
        <f t="shared" si="28"/>
        <v>2019</v>
      </c>
      <c r="I72" s="19">
        <f t="shared" si="28"/>
        <v>1768</v>
      </c>
      <c r="J72" s="19">
        <f t="shared" si="28"/>
        <v>0</v>
      </c>
      <c r="K72" s="19">
        <f t="shared" si="28"/>
        <v>0</v>
      </c>
    </row>
    <row r="73" spans="1:11" s="7" customFormat="1" ht="22.5" customHeight="1" hidden="1">
      <c r="A73" s="40" t="s">
        <v>67</v>
      </c>
      <c r="B73" s="5"/>
      <c r="C73" s="60"/>
      <c r="D73" s="25">
        <f aca="true" t="shared" si="29" ref="D73:I73">SUM(D74:D76)</f>
        <v>0</v>
      </c>
      <c r="E73" s="19">
        <f t="shared" si="29"/>
        <v>0</v>
      </c>
      <c r="F73" s="25">
        <f t="shared" si="29"/>
        <v>0</v>
      </c>
      <c r="G73" s="25">
        <f t="shared" si="29"/>
        <v>0</v>
      </c>
      <c r="H73" s="25">
        <f t="shared" si="29"/>
        <v>0</v>
      </c>
      <c r="I73" s="25">
        <f t="shared" si="29"/>
        <v>0</v>
      </c>
      <c r="J73" s="25"/>
      <c r="K73" s="25">
        <f>SUM(K74:K76)</f>
        <v>0</v>
      </c>
    </row>
    <row r="74" spans="1:11" s="10" customFormat="1" ht="15.75" hidden="1">
      <c r="A74" s="38" t="s">
        <v>67</v>
      </c>
      <c r="B74" s="8">
        <v>211</v>
      </c>
      <c r="C74" s="59" t="s">
        <v>1</v>
      </c>
      <c r="D74" s="18"/>
      <c r="E74" s="116"/>
      <c r="F74" s="18"/>
      <c r="G74" s="18"/>
      <c r="H74" s="18"/>
      <c r="I74" s="18"/>
      <c r="J74" s="18"/>
      <c r="K74" s="18"/>
    </row>
    <row r="75" spans="1:11" s="10" customFormat="1" ht="15.75" hidden="1">
      <c r="A75" s="38" t="s">
        <v>67</v>
      </c>
      <c r="B75" s="8">
        <v>212</v>
      </c>
      <c r="C75" s="59" t="s">
        <v>2</v>
      </c>
      <c r="D75" s="18"/>
      <c r="E75" s="116"/>
      <c r="F75" s="18"/>
      <c r="G75" s="18"/>
      <c r="H75" s="18"/>
      <c r="I75" s="18"/>
      <c r="J75" s="18"/>
      <c r="K75" s="18"/>
    </row>
    <row r="76" spans="1:11" s="10" customFormat="1" ht="15.75" hidden="1">
      <c r="A76" s="38" t="s">
        <v>67</v>
      </c>
      <c r="B76" s="8">
        <v>213</v>
      </c>
      <c r="C76" s="59" t="s">
        <v>3</v>
      </c>
      <c r="D76" s="18"/>
      <c r="E76" s="116"/>
      <c r="F76" s="18"/>
      <c r="G76" s="18"/>
      <c r="H76" s="18"/>
      <c r="I76" s="18"/>
      <c r="J76" s="18"/>
      <c r="K76" s="18"/>
    </row>
    <row r="77" spans="1:11" s="7" customFormat="1" ht="15.75" hidden="1">
      <c r="A77" s="40" t="s">
        <v>67</v>
      </c>
      <c r="B77" s="5">
        <v>220</v>
      </c>
      <c r="C77" s="60" t="s">
        <v>4</v>
      </c>
      <c r="D77" s="25">
        <f aca="true" t="shared" si="30" ref="D77:I77">SUM(D78:D84)</f>
        <v>681</v>
      </c>
      <c r="E77" s="19">
        <f t="shared" si="30"/>
        <v>0</v>
      </c>
      <c r="F77" s="25">
        <f t="shared" si="30"/>
        <v>0</v>
      </c>
      <c r="G77" s="25">
        <f t="shared" si="30"/>
        <v>0</v>
      </c>
      <c r="H77" s="25">
        <f t="shared" si="30"/>
        <v>0</v>
      </c>
      <c r="I77" s="25">
        <f t="shared" si="30"/>
        <v>0</v>
      </c>
      <c r="J77" s="25"/>
      <c r="K77" s="25">
        <f>SUM(K78:K84)</f>
        <v>0</v>
      </c>
    </row>
    <row r="78" spans="1:11" s="10" customFormat="1" ht="15.75" hidden="1">
      <c r="A78" s="38" t="s">
        <v>67</v>
      </c>
      <c r="B78" s="8">
        <v>221</v>
      </c>
      <c r="C78" s="59" t="s">
        <v>5</v>
      </c>
      <c r="D78" s="18"/>
      <c r="E78" s="116"/>
      <c r="F78" s="18"/>
      <c r="G78" s="18"/>
      <c r="H78" s="18"/>
      <c r="I78" s="18"/>
      <c r="J78" s="18"/>
      <c r="K78" s="18"/>
    </row>
    <row r="79" spans="1:11" s="10" customFormat="1" ht="15.75" hidden="1">
      <c r="A79" s="38" t="s">
        <v>67</v>
      </c>
      <c r="B79" s="8">
        <v>222</v>
      </c>
      <c r="C79" s="59" t="s">
        <v>6</v>
      </c>
      <c r="D79" s="18"/>
      <c r="E79" s="116"/>
      <c r="F79" s="18"/>
      <c r="G79" s="18"/>
      <c r="H79" s="18"/>
      <c r="I79" s="18"/>
      <c r="J79" s="18"/>
      <c r="K79" s="18"/>
    </row>
    <row r="80" spans="1:11" s="10" customFormat="1" ht="15.75" hidden="1">
      <c r="A80" s="38" t="s">
        <v>67</v>
      </c>
      <c r="B80" s="8">
        <v>223</v>
      </c>
      <c r="C80" s="59" t="s">
        <v>7</v>
      </c>
      <c r="D80" s="18"/>
      <c r="E80" s="116"/>
      <c r="F80" s="18"/>
      <c r="G80" s="18"/>
      <c r="H80" s="18"/>
      <c r="I80" s="18"/>
      <c r="J80" s="18"/>
      <c r="K80" s="18"/>
    </row>
    <row r="81" spans="1:11" s="10" customFormat="1" ht="15.75" hidden="1">
      <c r="A81" s="38" t="s">
        <v>67</v>
      </c>
      <c r="B81" s="8">
        <v>224</v>
      </c>
      <c r="C81" s="59" t="s">
        <v>8</v>
      </c>
      <c r="D81" s="18"/>
      <c r="E81" s="116"/>
      <c r="F81" s="18"/>
      <c r="G81" s="18"/>
      <c r="H81" s="18"/>
      <c r="I81" s="18"/>
      <c r="J81" s="18"/>
      <c r="K81" s="18"/>
    </row>
    <row r="82" spans="1:11" s="10" customFormat="1" ht="15.75" hidden="1">
      <c r="A82" s="38" t="s">
        <v>67</v>
      </c>
      <c r="B82" s="8">
        <v>225</v>
      </c>
      <c r="C82" s="59" t="s">
        <v>9</v>
      </c>
      <c r="D82" s="18"/>
      <c r="E82" s="116"/>
      <c r="F82" s="18"/>
      <c r="G82" s="18"/>
      <c r="H82" s="18"/>
      <c r="I82" s="18"/>
      <c r="J82" s="18"/>
      <c r="K82" s="18"/>
    </row>
    <row r="83" spans="1:11" s="10" customFormat="1" ht="15.75" hidden="1">
      <c r="A83" s="38" t="s">
        <v>67</v>
      </c>
      <c r="B83" s="8">
        <v>226</v>
      </c>
      <c r="C83" s="59" t="s">
        <v>10</v>
      </c>
      <c r="D83" s="18"/>
      <c r="E83" s="116"/>
      <c r="F83" s="18"/>
      <c r="G83" s="18"/>
      <c r="H83" s="18"/>
      <c r="I83" s="18"/>
      <c r="J83" s="18"/>
      <c r="K83" s="18"/>
    </row>
    <row r="84" spans="1:11" s="7" customFormat="1" ht="28.5" customHeight="1">
      <c r="A84" s="38" t="s">
        <v>67</v>
      </c>
      <c r="B84" s="8">
        <v>251</v>
      </c>
      <c r="C84" s="59" t="s">
        <v>117</v>
      </c>
      <c r="D84" s="25">
        <v>681</v>
      </c>
      <c r="E84" s="19">
        <f>SUM(F84:K84)</f>
        <v>0</v>
      </c>
      <c r="F84" s="25"/>
      <c r="G84" s="25"/>
      <c r="H84" s="25"/>
      <c r="I84" s="25"/>
      <c r="J84" s="25"/>
      <c r="K84" s="25"/>
    </row>
    <row r="85" spans="1:11" s="7" customFormat="1" ht="31.5" hidden="1">
      <c r="A85" s="40" t="s">
        <v>67</v>
      </c>
      <c r="B85" s="5">
        <v>263</v>
      </c>
      <c r="C85" s="60" t="s">
        <v>44</v>
      </c>
      <c r="D85" s="25">
        <v>0</v>
      </c>
      <c r="E85" s="19">
        <v>0</v>
      </c>
      <c r="F85" s="25">
        <v>0</v>
      </c>
      <c r="G85" s="25">
        <v>0</v>
      </c>
      <c r="H85" s="25">
        <v>0</v>
      </c>
      <c r="I85" s="25">
        <v>0</v>
      </c>
      <c r="J85" s="25"/>
      <c r="K85" s="25">
        <v>0</v>
      </c>
    </row>
    <row r="86" spans="1:11" s="7" customFormat="1" ht="15.75" hidden="1">
      <c r="A86" s="40" t="s">
        <v>67</v>
      </c>
      <c r="B86" s="5">
        <v>290</v>
      </c>
      <c r="C86" s="60" t="s">
        <v>12</v>
      </c>
      <c r="D86" s="25">
        <v>0</v>
      </c>
      <c r="E86" s="19">
        <v>0</v>
      </c>
      <c r="F86" s="25">
        <v>0</v>
      </c>
      <c r="G86" s="25">
        <v>0</v>
      </c>
      <c r="H86" s="25">
        <v>0</v>
      </c>
      <c r="I86" s="25">
        <v>0</v>
      </c>
      <c r="J86" s="25"/>
      <c r="K86" s="25">
        <v>0</v>
      </c>
    </row>
    <row r="87" spans="1:11" s="7" customFormat="1" ht="15.75" hidden="1">
      <c r="A87" s="40" t="s">
        <v>67</v>
      </c>
      <c r="B87" s="5">
        <v>300</v>
      </c>
      <c r="C87" s="60" t="s">
        <v>13</v>
      </c>
      <c r="D87" s="25">
        <f aca="true" t="shared" si="31" ref="D87:I87">SUM(D88:D89)</f>
        <v>0</v>
      </c>
      <c r="E87" s="19">
        <f t="shared" si="31"/>
        <v>0</v>
      </c>
      <c r="F87" s="25">
        <f t="shared" si="31"/>
        <v>0</v>
      </c>
      <c r="G87" s="25">
        <f t="shared" si="31"/>
        <v>0</v>
      </c>
      <c r="H87" s="25">
        <f t="shared" si="31"/>
        <v>0</v>
      </c>
      <c r="I87" s="25">
        <f t="shared" si="31"/>
        <v>0</v>
      </c>
      <c r="J87" s="25"/>
      <c r="K87" s="25">
        <f>SUM(K88:K89)</f>
        <v>0</v>
      </c>
    </row>
    <row r="88" spans="1:11" s="10" customFormat="1" ht="15.75" hidden="1">
      <c r="A88" s="38" t="s">
        <v>67</v>
      </c>
      <c r="B88" s="8">
        <v>310</v>
      </c>
      <c r="C88" s="59" t="s">
        <v>14</v>
      </c>
      <c r="D88" s="18"/>
      <c r="E88" s="116"/>
      <c r="F88" s="18"/>
      <c r="G88" s="18"/>
      <c r="H88" s="18"/>
      <c r="I88" s="18"/>
      <c r="J88" s="18"/>
      <c r="K88" s="18"/>
    </row>
    <row r="89" spans="1:11" s="10" customFormat="1" ht="15.75" hidden="1">
      <c r="A89" s="38" t="s">
        <v>67</v>
      </c>
      <c r="B89" s="8">
        <v>340</v>
      </c>
      <c r="C89" s="59" t="s">
        <v>15</v>
      </c>
      <c r="D89" s="18"/>
      <c r="E89" s="116"/>
      <c r="F89" s="18"/>
      <c r="G89" s="18"/>
      <c r="H89" s="18"/>
      <c r="I89" s="18"/>
      <c r="J89" s="18"/>
      <c r="K89" s="18"/>
    </row>
    <row r="90" spans="1:11" s="10" customFormat="1" ht="15.75">
      <c r="A90" s="39"/>
      <c r="B90" s="12"/>
      <c r="C90" s="11" t="s">
        <v>18</v>
      </c>
      <c r="D90" s="19">
        <f aca="true" t="shared" si="32" ref="D90:K90">D84</f>
        <v>681</v>
      </c>
      <c r="E90" s="19">
        <f t="shared" si="32"/>
        <v>0</v>
      </c>
      <c r="F90" s="19">
        <f t="shared" si="32"/>
        <v>0</v>
      </c>
      <c r="G90" s="19">
        <f t="shared" si="32"/>
        <v>0</v>
      </c>
      <c r="H90" s="19">
        <f t="shared" si="32"/>
        <v>0</v>
      </c>
      <c r="I90" s="19">
        <f t="shared" si="32"/>
        <v>0</v>
      </c>
      <c r="J90" s="19">
        <f t="shared" si="32"/>
        <v>0</v>
      </c>
      <c r="K90" s="19">
        <f t="shared" si="32"/>
        <v>0</v>
      </c>
    </row>
    <row r="91" spans="1:11" s="13" customFormat="1" ht="15">
      <c r="A91" s="41" t="s">
        <v>82</v>
      </c>
      <c r="B91" s="16">
        <v>290</v>
      </c>
      <c r="C91" s="17" t="s">
        <v>83</v>
      </c>
      <c r="D91" s="24">
        <v>0</v>
      </c>
      <c r="E91" s="117">
        <f>SUM(F91:K91)</f>
        <v>0</v>
      </c>
      <c r="F91" s="24"/>
      <c r="G91" s="24">
        <v>0</v>
      </c>
      <c r="H91" s="24">
        <v>0</v>
      </c>
      <c r="I91" s="24"/>
      <c r="J91" s="24"/>
      <c r="K91" s="24">
        <v>0</v>
      </c>
    </row>
    <row r="92" spans="1:11" s="13" customFormat="1" ht="15" hidden="1">
      <c r="A92" s="41" t="s">
        <v>24</v>
      </c>
      <c r="B92" s="16">
        <v>231</v>
      </c>
      <c r="C92" s="17" t="s">
        <v>25</v>
      </c>
      <c r="D92" s="24">
        <v>0</v>
      </c>
      <c r="E92" s="117">
        <f>SUM(F92:K92)</f>
        <v>0</v>
      </c>
      <c r="F92" s="24">
        <v>0</v>
      </c>
      <c r="G92" s="24">
        <v>0</v>
      </c>
      <c r="H92" s="24">
        <v>0</v>
      </c>
      <c r="I92" s="24">
        <v>0</v>
      </c>
      <c r="J92" s="24"/>
      <c r="K92" s="24">
        <v>0</v>
      </c>
    </row>
    <row r="93" spans="1:11" s="13" customFormat="1" ht="15">
      <c r="A93" s="41" t="s">
        <v>24</v>
      </c>
      <c r="B93" s="16">
        <v>290</v>
      </c>
      <c r="C93" s="17" t="s">
        <v>26</v>
      </c>
      <c r="D93" s="24">
        <v>15</v>
      </c>
      <c r="E93" s="117">
        <f>SUM(F93:K93)</f>
        <v>15</v>
      </c>
      <c r="F93" s="24">
        <v>15</v>
      </c>
      <c r="G93" s="24">
        <v>0</v>
      </c>
      <c r="H93" s="24">
        <v>0</v>
      </c>
      <c r="I93" s="24">
        <v>0</v>
      </c>
      <c r="J93" s="24"/>
      <c r="K93" s="24">
        <v>0</v>
      </c>
    </row>
    <row r="94" spans="1:11" s="13" customFormat="1" ht="15" hidden="1">
      <c r="A94" s="41" t="s">
        <v>101</v>
      </c>
      <c r="B94" s="16">
        <v>226</v>
      </c>
      <c r="C94" s="17" t="s">
        <v>27</v>
      </c>
      <c r="D94" s="24">
        <v>0</v>
      </c>
      <c r="E94" s="117">
        <f>SUM(F94:K94)</f>
        <v>0</v>
      </c>
      <c r="F94" s="24">
        <v>0</v>
      </c>
      <c r="G94" s="24">
        <v>0</v>
      </c>
      <c r="H94" s="24">
        <v>0</v>
      </c>
      <c r="I94" s="24">
        <v>0</v>
      </c>
      <c r="J94" s="24"/>
      <c r="K94" s="24">
        <v>0</v>
      </c>
    </row>
    <row r="95" spans="1:11" s="13" customFormat="1" ht="15">
      <c r="A95" s="41" t="s">
        <v>101</v>
      </c>
      <c r="B95" s="16">
        <v>290</v>
      </c>
      <c r="C95" s="17" t="s">
        <v>27</v>
      </c>
      <c r="D95" s="24">
        <v>35</v>
      </c>
      <c r="E95" s="117">
        <f>SUM(F95:K95)</f>
        <v>5</v>
      </c>
      <c r="F95" s="24">
        <v>5</v>
      </c>
      <c r="G95" s="24"/>
      <c r="H95" s="24">
        <v>0</v>
      </c>
      <c r="I95" s="24">
        <v>0</v>
      </c>
      <c r="J95" s="24"/>
      <c r="K95" s="24">
        <v>0</v>
      </c>
    </row>
    <row r="96" spans="1:11" s="28" customFormat="1" ht="18.75">
      <c r="A96" s="124" t="s">
        <v>28</v>
      </c>
      <c r="B96" s="125"/>
      <c r="C96" s="125"/>
      <c r="D96" s="26">
        <f aca="true" t="shared" si="33" ref="D96:K96">SUM(D33,D54,D72,D92,D93,D95,D94,D90,D91)</f>
        <v>13094</v>
      </c>
      <c r="E96" s="26">
        <f t="shared" si="33"/>
        <v>7066</v>
      </c>
      <c r="F96" s="26">
        <f t="shared" si="33"/>
        <v>553</v>
      </c>
      <c r="G96" s="26">
        <f t="shared" si="33"/>
        <v>1886</v>
      </c>
      <c r="H96" s="26">
        <f t="shared" si="33"/>
        <v>2683</v>
      </c>
      <c r="I96" s="26">
        <f t="shared" si="33"/>
        <v>1944</v>
      </c>
      <c r="J96" s="26">
        <f t="shared" si="33"/>
        <v>0</v>
      </c>
      <c r="K96" s="26">
        <f t="shared" si="33"/>
        <v>0</v>
      </c>
    </row>
    <row r="97" spans="1:11" s="10" customFormat="1" ht="21.75" customHeight="1">
      <c r="A97" s="34" t="s">
        <v>22</v>
      </c>
      <c r="B97" s="14"/>
      <c r="C97" s="15"/>
      <c r="D97" s="15"/>
      <c r="E97" s="118"/>
      <c r="F97" s="15"/>
      <c r="G97" s="15"/>
      <c r="H97" s="15"/>
      <c r="I97" s="15"/>
      <c r="J97" s="15"/>
      <c r="K97" s="15"/>
    </row>
    <row r="98" spans="1:11" s="10" customFormat="1" ht="30.75" customHeight="1">
      <c r="A98" s="40" t="s">
        <v>23</v>
      </c>
      <c r="B98" s="5">
        <v>210</v>
      </c>
      <c r="C98" s="60" t="s">
        <v>30</v>
      </c>
      <c r="D98" s="20">
        <f aca="true" t="shared" si="34" ref="D98:K98">SUM(D99:D101)</f>
        <v>347</v>
      </c>
      <c r="E98" s="114">
        <f t="shared" si="34"/>
        <v>203.2</v>
      </c>
      <c r="F98" s="20">
        <f t="shared" si="34"/>
        <v>0</v>
      </c>
      <c r="G98" s="20">
        <f t="shared" si="34"/>
        <v>0</v>
      </c>
      <c r="H98" s="20">
        <f t="shared" si="34"/>
        <v>0</v>
      </c>
      <c r="I98" s="20">
        <f t="shared" si="34"/>
        <v>0</v>
      </c>
      <c r="J98" s="20">
        <f t="shared" si="34"/>
        <v>0</v>
      </c>
      <c r="K98" s="99">
        <f t="shared" si="34"/>
        <v>203.2</v>
      </c>
    </row>
    <row r="99" spans="1:11" s="10" customFormat="1" ht="15.75">
      <c r="A99" s="38" t="s">
        <v>23</v>
      </c>
      <c r="B99" s="8">
        <v>211</v>
      </c>
      <c r="C99" s="59" t="s">
        <v>1</v>
      </c>
      <c r="D99" s="9">
        <v>267</v>
      </c>
      <c r="E99" s="119">
        <f>SUM(F99:K99)</f>
        <v>156.1</v>
      </c>
      <c r="F99" s="9"/>
      <c r="G99" s="9"/>
      <c r="H99" s="9"/>
      <c r="I99" s="9"/>
      <c r="J99" s="9"/>
      <c r="K99" s="71">
        <v>156.1</v>
      </c>
    </row>
    <row r="100" spans="1:11" s="10" customFormat="1" ht="15.75" hidden="1">
      <c r="A100" s="38" t="s">
        <v>23</v>
      </c>
      <c r="B100" s="8">
        <v>212</v>
      </c>
      <c r="C100" s="59" t="s">
        <v>2</v>
      </c>
      <c r="D100" s="9">
        <v>0</v>
      </c>
      <c r="E100" s="119">
        <f>SUM(F100:K100)</f>
        <v>0</v>
      </c>
      <c r="F100" s="9"/>
      <c r="G100" s="9"/>
      <c r="H100" s="9"/>
      <c r="I100" s="9"/>
      <c r="J100" s="9"/>
      <c r="K100" s="71"/>
    </row>
    <row r="101" spans="1:11" s="10" customFormat="1" ht="15.75">
      <c r="A101" s="38" t="s">
        <v>23</v>
      </c>
      <c r="B101" s="8">
        <v>213</v>
      </c>
      <c r="C101" s="59" t="s">
        <v>3</v>
      </c>
      <c r="D101" s="9">
        <v>80</v>
      </c>
      <c r="E101" s="119">
        <f>SUM(F101:K101)</f>
        <v>47.1</v>
      </c>
      <c r="F101" s="9"/>
      <c r="G101" s="9"/>
      <c r="H101" s="9"/>
      <c r="I101" s="9"/>
      <c r="J101" s="9"/>
      <c r="K101" s="110">
        <v>47.1</v>
      </c>
    </row>
    <row r="102" spans="1:11" s="10" customFormat="1" ht="15.75">
      <c r="A102" s="40" t="s">
        <v>23</v>
      </c>
      <c r="B102" s="5">
        <v>220</v>
      </c>
      <c r="C102" s="60" t="s">
        <v>4</v>
      </c>
      <c r="D102" s="6">
        <f aca="true" t="shared" si="35" ref="D102:K102">SUM(D103:D108)</f>
        <v>8</v>
      </c>
      <c r="E102" s="114">
        <f t="shared" si="35"/>
        <v>16</v>
      </c>
      <c r="F102" s="6">
        <f t="shared" si="35"/>
        <v>0</v>
      </c>
      <c r="G102" s="6">
        <f t="shared" si="35"/>
        <v>0</v>
      </c>
      <c r="H102" s="6">
        <f t="shared" si="35"/>
        <v>0</v>
      </c>
      <c r="I102" s="6">
        <f t="shared" si="35"/>
        <v>0</v>
      </c>
      <c r="J102" s="6">
        <f t="shared" si="35"/>
        <v>0</v>
      </c>
      <c r="K102" s="100">
        <f t="shared" si="35"/>
        <v>16</v>
      </c>
    </row>
    <row r="103" spans="1:11" s="10" customFormat="1" ht="15.75">
      <c r="A103" s="38" t="s">
        <v>23</v>
      </c>
      <c r="B103" s="8">
        <v>221</v>
      </c>
      <c r="C103" s="59" t="s">
        <v>5</v>
      </c>
      <c r="D103" s="9">
        <v>8</v>
      </c>
      <c r="E103" s="119">
        <f aca="true" t="shared" si="36" ref="E103:E108">SUM(F103:K103)</f>
        <v>8</v>
      </c>
      <c r="F103" s="9"/>
      <c r="G103" s="9"/>
      <c r="H103" s="9"/>
      <c r="I103" s="9"/>
      <c r="J103" s="9"/>
      <c r="K103" s="71">
        <v>8</v>
      </c>
    </row>
    <row r="104" spans="1:11" s="10" customFormat="1" ht="15.75">
      <c r="A104" s="38" t="s">
        <v>23</v>
      </c>
      <c r="B104" s="8">
        <v>222</v>
      </c>
      <c r="C104" s="59" t="s">
        <v>6</v>
      </c>
      <c r="D104" s="9">
        <v>0</v>
      </c>
      <c r="E104" s="119">
        <f t="shared" si="36"/>
        <v>8</v>
      </c>
      <c r="F104" s="9"/>
      <c r="G104" s="9"/>
      <c r="H104" s="9"/>
      <c r="I104" s="9"/>
      <c r="J104" s="9"/>
      <c r="K104" s="71">
        <v>8</v>
      </c>
    </row>
    <row r="105" spans="1:11" s="10" customFormat="1" ht="15.75" hidden="1">
      <c r="A105" s="38" t="s">
        <v>23</v>
      </c>
      <c r="B105" s="8">
        <v>223</v>
      </c>
      <c r="C105" s="59" t="s">
        <v>7</v>
      </c>
      <c r="D105" s="9">
        <v>0</v>
      </c>
      <c r="E105" s="119">
        <f t="shared" si="36"/>
        <v>0</v>
      </c>
      <c r="F105" s="9"/>
      <c r="G105" s="9"/>
      <c r="H105" s="9"/>
      <c r="I105" s="9"/>
      <c r="J105" s="9"/>
      <c r="K105" s="71"/>
    </row>
    <row r="106" spans="1:11" s="10" customFormat="1" ht="15.75" hidden="1">
      <c r="A106" s="38" t="s">
        <v>23</v>
      </c>
      <c r="B106" s="8">
        <v>224</v>
      </c>
      <c r="C106" s="59" t="s">
        <v>8</v>
      </c>
      <c r="D106" s="9">
        <v>0</v>
      </c>
      <c r="E106" s="119">
        <f t="shared" si="36"/>
        <v>0</v>
      </c>
      <c r="F106" s="9"/>
      <c r="G106" s="9"/>
      <c r="H106" s="9"/>
      <c r="I106" s="9"/>
      <c r="J106" s="9"/>
      <c r="K106" s="71"/>
    </row>
    <row r="107" spans="1:11" s="10" customFormat="1" ht="15.75" hidden="1">
      <c r="A107" s="38" t="s">
        <v>23</v>
      </c>
      <c r="B107" s="8">
        <v>225</v>
      </c>
      <c r="C107" s="59" t="s">
        <v>9</v>
      </c>
      <c r="D107" s="9">
        <v>0</v>
      </c>
      <c r="E107" s="119">
        <f t="shared" si="36"/>
        <v>0</v>
      </c>
      <c r="F107" s="9"/>
      <c r="G107" s="9"/>
      <c r="H107" s="9"/>
      <c r="I107" s="9"/>
      <c r="J107" s="9"/>
      <c r="K107" s="71"/>
    </row>
    <row r="108" spans="1:11" s="10" customFormat="1" ht="15.75" hidden="1">
      <c r="A108" s="38" t="s">
        <v>23</v>
      </c>
      <c r="B108" s="8">
        <v>226</v>
      </c>
      <c r="C108" s="59" t="s">
        <v>10</v>
      </c>
      <c r="D108" s="9">
        <v>0</v>
      </c>
      <c r="E108" s="119">
        <f t="shared" si="36"/>
        <v>0</v>
      </c>
      <c r="F108" s="9"/>
      <c r="G108" s="9"/>
      <c r="H108" s="9"/>
      <c r="I108" s="9"/>
      <c r="J108" s="9"/>
      <c r="K108" s="71"/>
    </row>
    <row r="109" spans="1:11" s="7" customFormat="1" ht="15.75">
      <c r="A109" s="40" t="s">
        <v>23</v>
      </c>
      <c r="B109" s="5">
        <v>300</v>
      </c>
      <c r="C109" s="60" t="s">
        <v>13</v>
      </c>
      <c r="D109" s="6">
        <f aca="true" t="shared" si="37" ref="D109:K109">SUM(D110:D111)</f>
        <v>35</v>
      </c>
      <c r="E109" s="114">
        <f t="shared" si="37"/>
        <v>13</v>
      </c>
      <c r="F109" s="6">
        <f t="shared" si="37"/>
        <v>0</v>
      </c>
      <c r="G109" s="6">
        <f t="shared" si="37"/>
        <v>0</v>
      </c>
      <c r="H109" s="6">
        <f t="shared" si="37"/>
        <v>0</v>
      </c>
      <c r="I109" s="6">
        <f t="shared" si="37"/>
        <v>0</v>
      </c>
      <c r="J109" s="6">
        <f t="shared" si="37"/>
        <v>0</v>
      </c>
      <c r="K109" s="100">
        <f t="shared" si="37"/>
        <v>13</v>
      </c>
    </row>
    <row r="110" spans="1:11" s="10" customFormat="1" ht="15.75">
      <c r="A110" s="38" t="s">
        <v>23</v>
      </c>
      <c r="B110" s="8">
        <v>310</v>
      </c>
      <c r="C110" s="59" t="s">
        <v>14</v>
      </c>
      <c r="D110" s="9">
        <v>15</v>
      </c>
      <c r="E110" s="119">
        <f>SUM(F110:K110)</f>
        <v>0</v>
      </c>
      <c r="F110" s="9"/>
      <c r="G110" s="9"/>
      <c r="H110" s="9"/>
      <c r="I110" s="9"/>
      <c r="J110" s="9"/>
      <c r="K110" s="71">
        <v>0</v>
      </c>
    </row>
    <row r="111" spans="1:11" s="10" customFormat="1" ht="15.75">
      <c r="A111" s="38" t="s">
        <v>23</v>
      </c>
      <c r="B111" s="8">
        <v>340</v>
      </c>
      <c r="C111" s="59" t="s">
        <v>15</v>
      </c>
      <c r="D111" s="9">
        <v>20</v>
      </c>
      <c r="E111" s="119">
        <f>SUM(F111:K111)</f>
        <v>13</v>
      </c>
      <c r="F111" s="9"/>
      <c r="G111" s="9"/>
      <c r="H111" s="9"/>
      <c r="I111" s="9"/>
      <c r="J111" s="9"/>
      <c r="K111" s="110">
        <v>13</v>
      </c>
    </row>
    <row r="112" spans="1:11" s="29" customFormat="1" ht="18.75">
      <c r="A112" s="124" t="s">
        <v>29</v>
      </c>
      <c r="B112" s="125"/>
      <c r="C112" s="125"/>
      <c r="D112" s="27">
        <f aca="true" t="shared" si="38" ref="D112:K112">SUM(D98,D102,D109)</f>
        <v>390</v>
      </c>
      <c r="E112" s="96">
        <f t="shared" si="38"/>
        <v>232.2</v>
      </c>
      <c r="F112" s="27">
        <f t="shared" si="38"/>
        <v>0</v>
      </c>
      <c r="G112" s="27">
        <f t="shared" si="38"/>
        <v>0</v>
      </c>
      <c r="H112" s="27">
        <f t="shared" si="38"/>
        <v>0</v>
      </c>
      <c r="I112" s="27">
        <f t="shared" si="38"/>
        <v>0</v>
      </c>
      <c r="J112" s="27">
        <f t="shared" si="38"/>
        <v>0</v>
      </c>
      <c r="K112" s="96">
        <f t="shared" si="38"/>
        <v>232.2</v>
      </c>
    </row>
    <row r="113" spans="1:11" s="52" customFormat="1" ht="31.5" customHeight="1" hidden="1">
      <c r="A113" s="131" t="s">
        <v>66</v>
      </c>
      <c r="B113" s="132"/>
      <c r="C113" s="133"/>
      <c r="D113" s="30"/>
      <c r="E113" s="27"/>
      <c r="F113" s="30"/>
      <c r="G113" s="30"/>
      <c r="H113" s="30"/>
      <c r="I113" s="30"/>
      <c r="J113" s="30"/>
      <c r="K113" s="30"/>
    </row>
    <row r="114" spans="1:11" s="53" customFormat="1" ht="32.25" customHeight="1" hidden="1">
      <c r="A114" s="42" t="s">
        <v>68</v>
      </c>
      <c r="B114" s="22" t="s">
        <v>47</v>
      </c>
      <c r="C114" s="59" t="s">
        <v>74</v>
      </c>
      <c r="D114" s="21"/>
      <c r="E114" s="118"/>
      <c r="F114" s="21"/>
      <c r="G114" s="21"/>
      <c r="H114" s="21"/>
      <c r="I114" s="21"/>
      <c r="J114" s="21"/>
      <c r="K114" s="21"/>
    </row>
    <row r="115" spans="1:11" s="53" customFormat="1" ht="18" customHeight="1" hidden="1">
      <c r="A115" s="42" t="s">
        <v>65</v>
      </c>
      <c r="B115" s="22" t="s">
        <v>50</v>
      </c>
      <c r="C115" s="59" t="s">
        <v>73</v>
      </c>
      <c r="D115" s="21"/>
      <c r="E115" s="118"/>
      <c r="F115" s="21"/>
      <c r="G115" s="21"/>
      <c r="H115" s="21"/>
      <c r="I115" s="21"/>
      <c r="J115" s="21"/>
      <c r="K115" s="21"/>
    </row>
    <row r="116" spans="1:11" s="53" customFormat="1" ht="14.25" customHeight="1" hidden="1">
      <c r="A116" s="42" t="s">
        <v>65</v>
      </c>
      <c r="B116" s="22" t="s">
        <v>47</v>
      </c>
      <c r="C116" s="59" t="s">
        <v>73</v>
      </c>
      <c r="D116" s="21"/>
      <c r="E116" s="118"/>
      <c r="F116" s="21"/>
      <c r="G116" s="21"/>
      <c r="H116" s="21"/>
      <c r="I116" s="21"/>
      <c r="J116" s="21"/>
      <c r="K116" s="21"/>
    </row>
    <row r="117" spans="1:11" s="53" customFormat="1" ht="15.75" customHeight="1" hidden="1">
      <c r="A117" s="42" t="s">
        <v>65</v>
      </c>
      <c r="B117" s="22" t="s">
        <v>49</v>
      </c>
      <c r="C117" s="59" t="s">
        <v>73</v>
      </c>
      <c r="D117" s="21"/>
      <c r="E117" s="118"/>
      <c r="F117" s="21"/>
      <c r="G117" s="21"/>
      <c r="H117" s="21"/>
      <c r="I117" s="21"/>
      <c r="J117" s="21"/>
      <c r="K117" s="21"/>
    </row>
    <row r="118" spans="1:11" s="53" customFormat="1" ht="18" customHeight="1" hidden="1">
      <c r="A118" s="42" t="s">
        <v>65</v>
      </c>
      <c r="B118" s="22" t="s">
        <v>54</v>
      </c>
      <c r="C118" s="59" t="s">
        <v>73</v>
      </c>
      <c r="D118" s="21"/>
      <c r="E118" s="118"/>
      <c r="F118" s="21"/>
      <c r="G118" s="21"/>
      <c r="H118" s="21"/>
      <c r="I118" s="21"/>
      <c r="J118" s="21"/>
      <c r="K118" s="21"/>
    </row>
    <row r="119" spans="1:11" s="54" customFormat="1" ht="18.75" hidden="1">
      <c r="A119" s="124" t="s">
        <v>64</v>
      </c>
      <c r="B119" s="125"/>
      <c r="C119" s="125"/>
      <c r="D119" s="27">
        <f aca="true" t="shared" si="39" ref="D119:I119">SUM(D114:D118)</f>
        <v>0</v>
      </c>
      <c r="E119" s="27">
        <f t="shared" si="39"/>
        <v>0</v>
      </c>
      <c r="F119" s="27">
        <f t="shared" si="39"/>
        <v>0</v>
      </c>
      <c r="G119" s="27">
        <f t="shared" si="39"/>
        <v>0</v>
      </c>
      <c r="H119" s="27">
        <f t="shared" si="39"/>
        <v>0</v>
      </c>
      <c r="I119" s="27">
        <f t="shared" si="39"/>
        <v>0</v>
      </c>
      <c r="J119" s="27"/>
      <c r="K119" s="27">
        <f>SUM(K114:K118)</f>
        <v>0</v>
      </c>
    </row>
    <row r="120" spans="1:11" s="52" customFormat="1" ht="18.75" hidden="1">
      <c r="A120" s="126" t="s">
        <v>61</v>
      </c>
      <c r="B120" s="127"/>
      <c r="C120" s="128"/>
      <c r="D120" s="30"/>
      <c r="E120" s="27"/>
      <c r="F120" s="30"/>
      <c r="G120" s="30"/>
      <c r="H120" s="30"/>
      <c r="I120" s="30"/>
      <c r="J120" s="30"/>
      <c r="K120" s="30"/>
    </row>
    <row r="121" spans="1:11" s="53" customFormat="1" ht="15.75" hidden="1">
      <c r="A121" s="42" t="s">
        <v>69</v>
      </c>
      <c r="B121" s="22" t="s">
        <v>70</v>
      </c>
      <c r="C121" s="33" t="s">
        <v>71</v>
      </c>
      <c r="D121" s="21"/>
      <c r="E121" s="118"/>
      <c r="F121" s="21"/>
      <c r="G121" s="21"/>
      <c r="H121" s="21"/>
      <c r="I121" s="21"/>
      <c r="J121" s="21"/>
      <c r="K121" s="21"/>
    </row>
    <row r="122" spans="1:11" s="53" customFormat="1" ht="15.75" hidden="1">
      <c r="A122" s="42" t="s">
        <v>62</v>
      </c>
      <c r="B122" s="22" t="s">
        <v>47</v>
      </c>
      <c r="C122" s="33" t="s">
        <v>72</v>
      </c>
      <c r="D122" s="21"/>
      <c r="E122" s="118"/>
      <c r="F122" s="21"/>
      <c r="G122" s="21"/>
      <c r="H122" s="21"/>
      <c r="I122" s="21"/>
      <c r="J122" s="21"/>
      <c r="K122" s="21"/>
    </row>
    <row r="123" spans="1:11" s="54" customFormat="1" ht="18.75" hidden="1">
      <c r="A123" s="124" t="s">
        <v>63</v>
      </c>
      <c r="B123" s="125"/>
      <c r="C123" s="125"/>
      <c r="D123" s="27">
        <f aca="true" t="shared" si="40" ref="D123:I123">SUM(D121:D122)</f>
        <v>0</v>
      </c>
      <c r="E123" s="27">
        <f t="shared" si="40"/>
        <v>0</v>
      </c>
      <c r="F123" s="27">
        <f t="shared" si="40"/>
        <v>0</v>
      </c>
      <c r="G123" s="27">
        <f t="shared" si="40"/>
        <v>0</v>
      </c>
      <c r="H123" s="27">
        <f t="shared" si="40"/>
        <v>0</v>
      </c>
      <c r="I123" s="27">
        <f t="shared" si="40"/>
        <v>0</v>
      </c>
      <c r="J123" s="27"/>
      <c r="K123" s="27">
        <f>SUM(K121:K122)</f>
        <v>0</v>
      </c>
    </row>
    <row r="124" spans="1:11" ht="38.25" customHeight="1">
      <c r="A124" s="129" t="s">
        <v>110</v>
      </c>
      <c r="B124" s="130"/>
      <c r="C124" s="130"/>
      <c r="D124" s="4"/>
      <c r="E124" s="120"/>
      <c r="F124" s="4"/>
      <c r="G124" s="4"/>
      <c r="H124" s="4"/>
      <c r="I124" s="4"/>
      <c r="J124" s="4"/>
      <c r="K124" s="4"/>
    </row>
    <row r="125" spans="1:11" ht="19.5" customHeight="1">
      <c r="A125" s="57" t="s">
        <v>68</v>
      </c>
      <c r="B125" s="8">
        <v>310</v>
      </c>
      <c r="C125" s="59" t="s">
        <v>14</v>
      </c>
      <c r="D125" s="78">
        <v>10</v>
      </c>
      <c r="E125" s="118">
        <f>SUM(F125:K125)</f>
        <v>4</v>
      </c>
      <c r="F125" s="83">
        <v>4</v>
      </c>
      <c r="G125" s="83"/>
      <c r="H125" s="83"/>
      <c r="I125" s="83"/>
      <c r="J125" s="83"/>
      <c r="K125" s="83"/>
    </row>
    <row r="126" spans="1:11" s="82" customFormat="1" ht="18.75" customHeight="1">
      <c r="A126" s="57" t="s">
        <v>68</v>
      </c>
      <c r="B126" s="8">
        <v>340</v>
      </c>
      <c r="C126" s="59" t="s">
        <v>15</v>
      </c>
      <c r="D126" s="9">
        <v>10</v>
      </c>
      <c r="E126" s="118">
        <f>SUM(F126:K126)</f>
        <v>4</v>
      </c>
      <c r="F126" s="78">
        <v>4</v>
      </c>
      <c r="G126" s="83"/>
      <c r="H126" s="83"/>
      <c r="I126" s="83"/>
      <c r="J126" s="83"/>
      <c r="K126" s="83"/>
    </row>
    <row r="127" spans="1:11" s="82" customFormat="1" ht="17.25" customHeight="1">
      <c r="A127" s="57" t="s">
        <v>65</v>
      </c>
      <c r="B127" s="8">
        <v>226</v>
      </c>
      <c r="C127" s="59" t="s">
        <v>10</v>
      </c>
      <c r="D127" s="9">
        <v>5</v>
      </c>
      <c r="E127" s="118">
        <f>SUM(F127:K127)</f>
        <v>4</v>
      </c>
      <c r="F127" s="78">
        <v>4</v>
      </c>
      <c r="G127" s="83"/>
      <c r="H127" s="83"/>
      <c r="I127" s="83"/>
      <c r="J127" s="83"/>
      <c r="K127" s="83"/>
    </row>
    <row r="128" spans="1:11" s="79" customFormat="1" ht="16.5" customHeight="1">
      <c r="A128" s="57" t="s">
        <v>65</v>
      </c>
      <c r="B128" s="8">
        <v>310</v>
      </c>
      <c r="C128" s="59" t="s">
        <v>14</v>
      </c>
      <c r="D128" s="9">
        <v>3625</v>
      </c>
      <c r="E128" s="118">
        <f>SUM(F128:K128)</f>
        <v>4</v>
      </c>
      <c r="F128" s="78">
        <v>4</v>
      </c>
      <c r="G128" s="75"/>
      <c r="H128" s="75"/>
      <c r="I128" s="75"/>
      <c r="J128" s="75"/>
      <c r="K128" s="75"/>
    </row>
    <row r="129" spans="1:11" s="79" customFormat="1" ht="17.25" customHeight="1">
      <c r="A129" s="57" t="s">
        <v>65</v>
      </c>
      <c r="B129" s="8">
        <v>340</v>
      </c>
      <c r="C129" s="59" t="s">
        <v>15</v>
      </c>
      <c r="D129" s="9">
        <v>20</v>
      </c>
      <c r="E129" s="118">
        <f>SUM(F129:K129)</f>
        <v>4</v>
      </c>
      <c r="F129" s="78">
        <v>4</v>
      </c>
      <c r="G129" s="75"/>
      <c r="H129" s="75"/>
      <c r="I129" s="75"/>
      <c r="J129" s="75"/>
      <c r="K129" s="75"/>
    </row>
    <row r="130" spans="1:11" s="29" customFormat="1" ht="18.75">
      <c r="A130" s="124" t="s">
        <v>64</v>
      </c>
      <c r="B130" s="125"/>
      <c r="C130" s="125"/>
      <c r="D130" s="27">
        <f aca="true" t="shared" si="41" ref="D130:K130">D126+D127+D128+D129+D125</f>
        <v>3670</v>
      </c>
      <c r="E130" s="27">
        <f t="shared" si="41"/>
        <v>20</v>
      </c>
      <c r="F130" s="27">
        <f t="shared" si="41"/>
        <v>20</v>
      </c>
      <c r="G130" s="27">
        <f t="shared" si="41"/>
        <v>0</v>
      </c>
      <c r="H130" s="27">
        <f t="shared" si="41"/>
        <v>0</v>
      </c>
      <c r="I130" s="27">
        <f t="shared" si="41"/>
        <v>0</v>
      </c>
      <c r="J130" s="27">
        <f t="shared" si="41"/>
        <v>0</v>
      </c>
      <c r="K130" s="27">
        <f t="shared" si="41"/>
        <v>0</v>
      </c>
    </row>
    <row r="131" spans="1:11" s="29" customFormat="1" ht="32.25" customHeight="1">
      <c r="A131" s="129" t="s">
        <v>61</v>
      </c>
      <c r="B131" s="130"/>
      <c r="C131" s="130"/>
      <c r="D131" s="4"/>
      <c r="E131" s="120"/>
      <c r="F131" s="4"/>
      <c r="G131" s="4"/>
      <c r="H131" s="4"/>
      <c r="I131" s="4"/>
      <c r="J131" s="4"/>
      <c r="K131" s="4"/>
    </row>
    <row r="132" spans="1:11" s="29" customFormat="1" ht="18.75">
      <c r="A132" s="57" t="s">
        <v>116</v>
      </c>
      <c r="B132" s="8">
        <v>211</v>
      </c>
      <c r="C132" s="59" t="s">
        <v>1</v>
      </c>
      <c r="D132" s="78">
        <v>45</v>
      </c>
      <c r="E132" s="119">
        <f>SUM(F132:K132)</f>
        <v>62.1</v>
      </c>
      <c r="F132" s="75"/>
      <c r="G132" s="75"/>
      <c r="H132" s="78"/>
      <c r="I132" s="75"/>
      <c r="J132" s="75"/>
      <c r="K132" s="93">
        <v>62.1</v>
      </c>
    </row>
    <row r="133" spans="1:11" s="29" customFormat="1" ht="18.75">
      <c r="A133" s="57" t="s">
        <v>116</v>
      </c>
      <c r="B133" s="8">
        <v>213</v>
      </c>
      <c r="C133" s="59" t="s">
        <v>3</v>
      </c>
      <c r="D133" s="78">
        <v>15</v>
      </c>
      <c r="E133" s="119">
        <f>SUM(F133:K133)</f>
        <v>18.7</v>
      </c>
      <c r="F133" s="75"/>
      <c r="G133" s="75"/>
      <c r="H133" s="78"/>
      <c r="I133" s="75"/>
      <c r="J133" s="75"/>
      <c r="K133" s="93">
        <v>18.7</v>
      </c>
    </row>
    <row r="134" spans="1:11" s="29" customFormat="1" ht="18.75">
      <c r="A134" s="57" t="s">
        <v>116</v>
      </c>
      <c r="B134" s="8">
        <v>340</v>
      </c>
      <c r="C134" s="59" t="s">
        <v>15</v>
      </c>
      <c r="D134" s="78">
        <v>3</v>
      </c>
      <c r="E134" s="119">
        <f>SUM(F134:K134)</f>
        <v>4.1</v>
      </c>
      <c r="F134" s="75"/>
      <c r="G134" s="75"/>
      <c r="H134" s="78"/>
      <c r="I134" s="75"/>
      <c r="J134" s="75"/>
      <c r="K134" s="93">
        <v>4.1</v>
      </c>
    </row>
    <row r="135" spans="1:11" s="29" customFormat="1" ht="19.5" customHeight="1">
      <c r="A135" s="63" t="s">
        <v>125</v>
      </c>
      <c r="B135" s="8">
        <v>225</v>
      </c>
      <c r="C135" s="9" t="s">
        <v>57</v>
      </c>
      <c r="D135" s="78">
        <v>5931</v>
      </c>
      <c r="E135" s="119">
        <f>SUM(F135:K135)</f>
        <v>0</v>
      </c>
      <c r="F135" s="78">
        <v>0</v>
      </c>
      <c r="G135" s="75"/>
      <c r="H135" s="78"/>
      <c r="I135" s="78"/>
      <c r="J135" s="75"/>
      <c r="K135" s="93"/>
    </row>
    <row r="136" spans="1:11" s="29" customFormat="1" ht="20.25" customHeight="1">
      <c r="A136" s="63" t="s">
        <v>152</v>
      </c>
      <c r="B136" s="8">
        <v>225</v>
      </c>
      <c r="C136" s="60" t="s">
        <v>153</v>
      </c>
      <c r="D136" s="78"/>
      <c r="E136" s="119">
        <f>SUM(F136:K136)</f>
        <v>686</v>
      </c>
      <c r="F136" s="101">
        <v>686</v>
      </c>
      <c r="G136" s="75"/>
      <c r="H136" s="78"/>
      <c r="I136" s="78"/>
      <c r="J136" s="93"/>
      <c r="K136" s="93"/>
    </row>
    <row r="137" spans="1:11" s="29" customFormat="1" ht="18.75">
      <c r="A137" s="124" t="s">
        <v>63</v>
      </c>
      <c r="B137" s="125"/>
      <c r="C137" s="125"/>
      <c r="D137" s="27">
        <f>D135+D134+D133+D132+D136</f>
        <v>5994</v>
      </c>
      <c r="E137" s="27">
        <f aca="true" t="shared" si="42" ref="E137:K137">E135+E134+E133+E132+E136</f>
        <v>770.9</v>
      </c>
      <c r="F137" s="27">
        <f t="shared" si="42"/>
        <v>686</v>
      </c>
      <c r="G137" s="27">
        <f t="shared" si="42"/>
        <v>0</v>
      </c>
      <c r="H137" s="27">
        <f t="shared" si="42"/>
        <v>0</v>
      </c>
      <c r="I137" s="27">
        <f t="shared" si="42"/>
        <v>0</v>
      </c>
      <c r="J137" s="27">
        <f t="shared" si="42"/>
        <v>0</v>
      </c>
      <c r="K137" s="27">
        <f t="shared" si="42"/>
        <v>84.9</v>
      </c>
    </row>
    <row r="138" spans="1:11" ht="19.5" customHeight="1">
      <c r="A138" s="34" t="s">
        <v>31</v>
      </c>
      <c r="B138" s="3"/>
      <c r="C138" s="4"/>
      <c r="D138" s="4"/>
      <c r="E138" s="120"/>
      <c r="F138" s="4"/>
      <c r="G138" s="4"/>
      <c r="H138" s="4"/>
      <c r="I138" s="4"/>
      <c r="J138" s="4"/>
      <c r="K138" s="4"/>
    </row>
    <row r="139" spans="1:11" s="56" customFormat="1" ht="16.5" customHeight="1">
      <c r="A139" s="57"/>
      <c r="B139" s="57"/>
      <c r="C139" s="20" t="s">
        <v>89</v>
      </c>
      <c r="D139" s="20">
        <f aca="true" t="shared" si="43" ref="D139:K139">SUM(D140:D145)</f>
        <v>1500</v>
      </c>
      <c r="E139" s="11">
        <f t="shared" si="43"/>
        <v>5</v>
      </c>
      <c r="F139" s="20">
        <f t="shared" si="43"/>
        <v>5</v>
      </c>
      <c r="G139" s="20">
        <f t="shared" si="43"/>
        <v>0</v>
      </c>
      <c r="H139" s="20">
        <f t="shared" si="43"/>
        <v>0</v>
      </c>
      <c r="I139" s="20">
        <f t="shared" si="43"/>
        <v>0</v>
      </c>
      <c r="J139" s="20">
        <f t="shared" si="43"/>
        <v>0</v>
      </c>
      <c r="K139" s="20">
        <f t="shared" si="43"/>
        <v>0</v>
      </c>
    </row>
    <row r="140" spans="1:11" s="56" customFormat="1" ht="16.5" customHeight="1" hidden="1">
      <c r="A140" s="57" t="s">
        <v>88</v>
      </c>
      <c r="B140" s="57" t="s">
        <v>52</v>
      </c>
      <c r="C140" s="21" t="s">
        <v>90</v>
      </c>
      <c r="D140" s="21"/>
      <c r="E140" s="118"/>
      <c r="F140" s="21"/>
      <c r="G140" s="21"/>
      <c r="H140" s="21"/>
      <c r="I140" s="21"/>
      <c r="J140" s="21"/>
      <c r="K140" s="21"/>
    </row>
    <row r="141" spans="1:11" s="56" customFormat="1" ht="23.25" customHeight="1">
      <c r="A141" s="57" t="str">
        <f>$A$142</f>
        <v>05.01</v>
      </c>
      <c r="B141" s="57" t="s">
        <v>50</v>
      </c>
      <c r="C141" s="9" t="s">
        <v>160</v>
      </c>
      <c r="D141" s="21">
        <v>1500</v>
      </c>
      <c r="E141" s="118">
        <f>SUM(F141:K141)</f>
        <v>5</v>
      </c>
      <c r="F141" s="21">
        <v>5</v>
      </c>
      <c r="G141" s="21"/>
      <c r="H141" s="21"/>
      <c r="I141" s="21"/>
      <c r="J141" s="21"/>
      <c r="K141" s="21"/>
    </row>
    <row r="142" spans="1:11" s="56" customFormat="1" ht="16.5" customHeight="1" hidden="1">
      <c r="A142" s="57" t="s">
        <v>88</v>
      </c>
      <c r="B142" s="57" t="s">
        <v>50</v>
      </c>
      <c r="C142" s="21" t="s">
        <v>114</v>
      </c>
      <c r="D142" s="21"/>
      <c r="E142" s="118">
        <f>SUM(F142:K142)</f>
        <v>0</v>
      </c>
      <c r="F142" s="21"/>
      <c r="G142" s="21"/>
      <c r="H142" s="21"/>
      <c r="I142" s="21">
        <v>0</v>
      </c>
      <c r="J142" s="21"/>
      <c r="K142" s="21"/>
    </row>
    <row r="143" spans="1:11" s="56" customFormat="1" ht="16.5" customHeight="1" hidden="1">
      <c r="A143" s="57" t="s">
        <v>88</v>
      </c>
      <c r="B143" s="57" t="s">
        <v>50</v>
      </c>
      <c r="C143" s="21" t="s">
        <v>55</v>
      </c>
      <c r="D143" s="21"/>
      <c r="E143" s="118">
        <f>SUM(F143:K143)</f>
        <v>0</v>
      </c>
      <c r="F143" s="21"/>
      <c r="G143" s="21"/>
      <c r="H143" s="21"/>
      <c r="I143" s="21"/>
      <c r="J143" s="21"/>
      <c r="K143" s="21"/>
    </row>
    <row r="144" spans="1:11" s="56" customFormat="1" ht="16.5" customHeight="1" hidden="1">
      <c r="A144" s="57" t="s">
        <v>88</v>
      </c>
      <c r="B144" s="57" t="s">
        <v>50</v>
      </c>
      <c r="C144" s="21" t="s">
        <v>96</v>
      </c>
      <c r="D144" s="21"/>
      <c r="E144" s="118">
        <f>SUM(F144:K144)</f>
        <v>0</v>
      </c>
      <c r="F144" s="21"/>
      <c r="G144" s="21"/>
      <c r="H144" s="21"/>
      <c r="I144" s="21"/>
      <c r="J144" s="21"/>
      <c r="K144" s="21"/>
    </row>
    <row r="145" spans="1:11" s="56" customFormat="1" ht="16.5" customHeight="1" hidden="1">
      <c r="A145" s="57" t="s">
        <v>88</v>
      </c>
      <c r="B145" s="57" t="s">
        <v>47</v>
      </c>
      <c r="C145" s="21" t="s">
        <v>91</v>
      </c>
      <c r="D145" s="21"/>
      <c r="E145" s="118"/>
      <c r="F145" s="21"/>
      <c r="G145" s="21"/>
      <c r="H145" s="21"/>
      <c r="I145" s="21"/>
      <c r="J145" s="21"/>
      <c r="K145" s="21"/>
    </row>
    <row r="146" spans="1:11" s="56" customFormat="1" ht="16.5" customHeight="1">
      <c r="A146" s="57"/>
      <c r="B146" s="57"/>
      <c r="C146" s="20" t="s">
        <v>92</v>
      </c>
      <c r="D146" s="86">
        <f aca="true" t="shared" si="44" ref="D146:K146">D147+D148+D149+D151+D153+D159+D150+D160</f>
        <v>41138</v>
      </c>
      <c r="E146" s="19">
        <f t="shared" si="44"/>
        <v>100</v>
      </c>
      <c r="F146" s="86">
        <f t="shared" si="44"/>
        <v>0</v>
      </c>
      <c r="G146" s="86">
        <f t="shared" si="44"/>
        <v>0</v>
      </c>
      <c r="H146" s="86">
        <f t="shared" si="44"/>
        <v>0</v>
      </c>
      <c r="I146" s="86">
        <f t="shared" si="44"/>
        <v>100</v>
      </c>
      <c r="J146" s="86">
        <f t="shared" si="44"/>
        <v>0</v>
      </c>
      <c r="K146" s="86">
        <f t="shared" si="44"/>
        <v>0</v>
      </c>
    </row>
    <row r="147" spans="1:11" s="56" customFormat="1" ht="24.75" customHeight="1" hidden="1">
      <c r="A147" s="57" t="s">
        <v>51</v>
      </c>
      <c r="B147" s="57" t="s">
        <v>50</v>
      </c>
      <c r="C147" s="21" t="s">
        <v>119</v>
      </c>
      <c r="D147" s="23"/>
      <c r="E147" s="19"/>
      <c r="F147" s="86"/>
      <c r="G147" s="86"/>
      <c r="H147" s="86"/>
      <c r="I147" s="23"/>
      <c r="J147" s="86"/>
      <c r="K147" s="20"/>
    </row>
    <row r="148" spans="1:11" s="56" customFormat="1" ht="35.25" customHeight="1" hidden="1">
      <c r="A148" s="57" t="s">
        <v>51</v>
      </c>
      <c r="B148" s="57" t="s">
        <v>50</v>
      </c>
      <c r="C148" s="85" t="s">
        <v>137</v>
      </c>
      <c r="D148" s="21"/>
      <c r="E148" s="118">
        <f aca="true" t="shared" si="45" ref="E148:E160">SUM(F148:K148)</f>
        <v>0</v>
      </c>
      <c r="F148" s="21"/>
      <c r="G148" s="21"/>
      <c r="H148" s="21"/>
      <c r="I148" s="21"/>
      <c r="J148" s="21"/>
      <c r="K148" s="21"/>
    </row>
    <row r="149" spans="1:11" s="56" customFormat="1" ht="28.5" customHeight="1">
      <c r="A149" s="57" t="s">
        <v>51</v>
      </c>
      <c r="B149" s="57" t="s">
        <v>50</v>
      </c>
      <c r="C149" s="58" t="s">
        <v>137</v>
      </c>
      <c r="D149" s="21">
        <v>27533</v>
      </c>
      <c r="E149" s="118">
        <f t="shared" si="45"/>
        <v>20</v>
      </c>
      <c r="F149" s="21"/>
      <c r="G149" s="21"/>
      <c r="H149" s="21"/>
      <c r="I149" s="21">
        <v>20</v>
      </c>
      <c r="J149" s="21"/>
      <c r="K149" s="21"/>
    </row>
    <row r="150" spans="1:11" s="56" customFormat="1" ht="32.25" customHeight="1">
      <c r="A150" s="57" t="s">
        <v>51</v>
      </c>
      <c r="B150" s="57" t="s">
        <v>47</v>
      </c>
      <c r="C150" s="58" t="s">
        <v>137</v>
      </c>
      <c r="D150" s="21">
        <v>1449</v>
      </c>
      <c r="E150" s="118">
        <f t="shared" si="45"/>
        <v>20</v>
      </c>
      <c r="F150" s="21"/>
      <c r="G150" s="21"/>
      <c r="H150" s="21"/>
      <c r="I150" s="21">
        <v>20</v>
      </c>
      <c r="J150" s="21"/>
      <c r="K150" s="21"/>
    </row>
    <row r="151" spans="1:11" s="56" customFormat="1" ht="27.75" customHeight="1">
      <c r="A151" s="57" t="s">
        <v>51</v>
      </c>
      <c r="B151" s="57" t="s">
        <v>50</v>
      </c>
      <c r="C151" s="58" t="s">
        <v>137</v>
      </c>
      <c r="D151" s="21">
        <v>7156</v>
      </c>
      <c r="E151" s="118">
        <f t="shared" si="45"/>
        <v>30</v>
      </c>
      <c r="F151" s="21"/>
      <c r="G151" s="21"/>
      <c r="H151" s="21"/>
      <c r="I151" s="21">
        <v>30</v>
      </c>
      <c r="J151" s="21"/>
      <c r="K151" s="21"/>
    </row>
    <row r="152" spans="1:11" s="56" customFormat="1" ht="60.75" customHeight="1" hidden="1">
      <c r="A152" s="57" t="s">
        <v>51</v>
      </c>
      <c r="B152" s="57" t="s">
        <v>50</v>
      </c>
      <c r="C152" s="85"/>
      <c r="D152" s="21"/>
      <c r="E152" s="118">
        <f t="shared" si="45"/>
        <v>0</v>
      </c>
      <c r="F152" s="21"/>
      <c r="G152" s="21"/>
      <c r="H152" s="21"/>
      <c r="I152" s="21"/>
      <c r="J152" s="21"/>
      <c r="K152" s="21"/>
    </row>
    <row r="153" spans="1:11" s="56" customFormat="1" ht="35.25" customHeight="1">
      <c r="A153" s="57" t="s">
        <v>51</v>
      </c>
      <c r="B153" s="57" t="s">
        <v>50</v>
      </c>
      <c r="C153" s="58" t="s">
        <v>137</v>
      </c>
      <c r="D153" s="21">
        <v>1000</v>
      </c>
      <c r="E153" s="118">
        <f t="shared" si="45"/>
        <v>30</v>
      </c>
      <c r="F153" s="21"/>
      <c r="G153" s="21"/>
      <c r="H153" s="21"/>
      <c r="I153" s="21">
        <v>30</v>
      </c>
      <c r="J153" s="21"/>
      <c r="K153" s="21"/>
    </row>
    <row r="154" spans="1:11" s="56" customFormat="1" ht="16.5" customHeight="1" hidden="1">
      <c r="A154" s="57" t="s">
        <v>51</v>
      </c>
      <c r="B154" s="57" t="s">
        <v>47</v>
      </c>
      <c r="C154" s="21" t="s">
        <v>93</v>
      </c>
      <c r="D154" s="21"/>
      <c r="E154" s="118">
        <f t="shared" si="45"/>
        <v>0</v>
      </c>
      <c r="F154" s="21"/>
      <c r="G154" s="21"/>
      <c r="H154" s="21"/>
      <c r="I154" s="21"/>
      <c r="J154" s="21"/>
      <c r="K154" s="21"/>
    </row>
    <row r="155" spans="1:11" s="56" customFormat="1" ht="16.5" customHeight="1" hidden="1">
      <c r="A155" s="57" t="s">
        <v>51</v>
      </c>
      <c r="B155" s="57" t="s">
        <v>49</v>
      </c>
      <c r="C155" s="21" t="s">
        <v>93</v>
      </c>
      <c r="D155" s="21"/>
      <c r="E155" s="118">
        <f t="shared" si="45"/>
        <v>0</v>
      </c>
      <c r="F155" s="21"/>
      <c r="G155" s="21"/>
      <c r="H155" s="21"/>
      <c r="I155" s="21"/>
      <c r="J155" s="21"/>
      <c r="K155" s="21"/>
    </row>
    <row r="156" spans="1:11" s="56" customFormat="1" ht="19.5" customHeight="1" hidden="1">
      <c r="A156" s="57" t="s">
        <v>51</v>
      </c>
      <c r="B156" s="57" t="s">
        <v>52</v>
      </c>
      <c r="C156" s="21" t="s">
        <v>112</v>
      </c>
      <c r="D156" s="18"/>
      <c r="E156" s="118">
        <f t="shared" si="45"/>
        <v>0</v>
      </c>
      <c r="F156" s="18"/>
      <c r="G156" s="18"/>
      <c r="H156" s="18"/>
      <c r="I156" s="18"/>
      <c r="J156" s="18"/>
      <c r="K156" s="18"/>
    </row>
    <row r="157" spans="1:11" s="56" customFormat="1" ht="21" customHeight="1" hidden="1">
      <c r="A157" s="57" t="s">
        <v>51</v>
      </c>
      <c r="B157" s="57" t="s">
        <v>52</v>
      </c>
      <c r="C157" s="21" t="s">
        <v>113</v>
      </c>
      <c r="D157" s="18"/>
      <c r="E157" s="118">
        <f t="shared" si="45"/>
        <v>0</v>
      </c>
      <c r="F157" s="18"/>
      <c r="G157" s="18"/>
      <c r="H157" s="18"/>
      <c r="I157" s="18"/>
      <c r="J157" s="18"/>
      <c r="K157" s="18"/>
    </row>
    <row r="158" spans="1:11" s="56" customFormat="1" ht="48" customHeight="1" hidden="1">
      <c r="A158" s="57" t="s">
        <v>51</v>
      </c>
      <c r="B158" s="57" t="s">
        <v>50</v>
      </c>
      <c r="C158" s="85" t="s">
        <v>111</v>
      </c>
      <c r="D158" s="18"/>
      <c r="E158" s="118">
        <f t="shared" si="45"/>
        <v>0</v>
      </c>
      <c r="F158" s="18"/>
      <c r="G158" s="18"/>
      <c r="H158" s="18"/>
      <c r="I158" s="18"/>
      <c r="J158" s="18"/>
      <c r="K158" s="18"/>
    </row>
    <row r="159" spans="1:11" s="56" customFormat="1" ht="78" customHeight="1" hidden="1">
      <c r="A159" s="57" t="s">
        <v>51</v>
      </c>
      <c r="B159" s="57" t="s">
        <v>49</v>
      </c>
      <c r="C159" s="85" t="s">
        <v>158</v>
      </c>
      <c r="D159" s="18">
        <v>1000</v>
      </c>
      <c r="E159" s="118">
        <f t="shared" si="45"/>
        <v>0</v>
      </c>
      <c r="F159" s="18"/>
      <c r="G159" s="18"/>
      <c r="H159" s="18"/>
      <c r="I159" s="18">
        <v>0</v>
      </c>
      <c r="J159" s="18"/>
      <c r="K159" s="18"/>
    </row>
    <row r="160" spans="1:11" s="56" customFormat="1" ht="84" customHeight="1" hidden="1">
      <c r="A160" s="57" t="s">
        <v>51</v>
      </c>
      <c r="B160" s="57" t="s">
        <v>54</v>
      </c>
      <c r="C160" s="85" t="s">
        <v>159</v>
      </c>
      <c r="D160" s="18">
        <v>3000</v>
      </c>
      <c r="E160" s="118">
        <f t="shared" si="45"/>
        <v>0</v>
      </c>
      <c r="F160" s="18"/>
      <c r="G160" s="18"/>
      <c r="H160" s="18"/>
      <c r="I160" s="18"/>
      <c r="J160" s="18"/>
      <c r="K160" s="18"/>
    </row>
    <row r="161" spans="1:11" s="56" customFormat="1" ht="16.5" customHeight="1">
      <c r="A161" s="63"/>
      <c r="B161" s="57"/>
      <c r="C161" s="20" t="s">
        <v>94</v>
      </c>
      <c r="D161" s="25">
        <f aca="true" t="shared" si="46" ref="D161:K161">SUM(D162:D189,D190)</f>
        <v>3936</v>
      </c>
      <c r="E161" s="19">
        <f t="shared" si="46"/>
        <v>434</v>
      </c>
      <c r="F161" s="88">
        <f t="shared" si="46"/>
        <v>114</v>
      </c>
      <c r="G161" s="88">
        <f t="shared" si="46"/>
        <v>90</v>
      </c>
      <c r="H161" s="88">
        <f t="shared" si="46"/>
        <v>0</v>
      </c>
      <c r="I161" s="88">
        <f t="shared" si="46"/>
        <v>230</v>
      </c>
      <c r="J161" s="88">
        <f t="shared" si="46"/>
        <v>0</v>
      </c>
      <c r="K161" s="88">
        <f t="shared" si="46"/>
        <v>0</v>
      </c>
    </row>
    <row r="162" spans="1:11" s="10" customFormat="1" ht="17.25" customHeight="1">
      <c r="A162" s="38" t="s">
        <v>33</v>
      </c>
      <c r="B162" s="8">
        <v>223</v>
      </c>
      <c r="C162" s="9" t="s">
        <v>56</v>
      </c>
      <c r="D162" s="18">
        <v>345</v>
      </c>
      <c r="E162" s="116">
        <f aca="true" t="shared" si="47" ref="E162:E190">SUM(F162:K162)</f>
        <v>315</v>
      </c>
      <c r="F162" s="18">
        <v>15</v>
      </c>
      <c r="G162" s="18">
        <v>90</v>
      </c>
      <c r="H162" s="18"/>
      <c r="I162" s="18">
        <v>210</v>
      </c>
      <c r="J162" s="18"/>
      <c r="K162" s="18"/>
    </row>
    <row r="163" spans="1:11" s="10" customFormat="1" ht="18" customHeight="1">
      <c r="A163" s="38" t="s">
        <v>33</v>
      </c>
      <c r="B163" s="8">
        <v>225</v>
      </c>
      <c r="C163" s="9" t="s">
        <v>56</v>
      </c>
      <c r="D163" s="18">
        <v>60</v>
      </c>
      <c r="E163" s="116">
        <f t="shared" si="47"/>
        <v>5</v>
      </c>
      <c r="F163" s="18">
        <v>5</v>
      </c>
      <c r="G163" s="18"/>
      <c r="H163" s="18"/>
      <c r="I163" s="18"/>
      <c r="J163" s="18"/>
      <c r="K163" s="18"/>
    </row>
    <row r="164" spans="1:11" s="10" customFormat="1" ht="17.25" customHeight="1">
      <c r="A164" s="38" t="s">
        <v>33</v>
      </c>
      <c r="B164" s="8">
        <v>226</v>
      </c>
      <c r="C164" s="9" t="s">
        <v>56</v>
      </c>
      <c r="D164" s="18">
        <v>20</v>
      </c>
      <c r="E164" s="116">
        <f t="shared" si="47"/>
        <v>5</v>
      </c>
      <c r="F164" s="18">
        <v>5</v>
      </c>
      <c r="G164" s="18"/>
      <c r="H164" s="18"/>
      <c r="I164" s="18"/>
      <c r="J164" s="18"/>
      <c r="K164" s="18"/>
    </row>
    <row r="165" spans="1:11" s="10" customFormat="1" ht="17.25" customHeight="1">
      <c r="A165" s="38" t="s">
        <v>33</v>
      </c>
      <c r="B165" s="8">
        <v>310</v>
      </c>
      <c r="C165" s="9" t="s">
        <v>56</v>
      </c>
      <c r="D165" s="18">
        <v>40</v>
      </c>
      <c r="E165" s="116">
        <f t="shared" si="47"/>
        <v>4</v>
      </c>
      <c r="F165" s="18">
        <v>4</v>
      </c>
      <c r="G165" s="18"/>
      <c r="H165" s="18"/>
      <c r="I165" s="18"/>
      <c r="J165" s="18"/>
      <c r="K165" s="18"/>
    </row>
    <row r="166" spans="1:11" s="10" customFormat="1" ht="17.25" customHeight="1" hidden="1">
      <c r="A166" s="38"/>
      <c r="B166" s="8"/>
      <c r="C166" s="9"/>
      <c r="D166" s="18">
        <v>0</v>
      </c>
      <c r="E166" s="118">
        <f t="shared" si="47"/>
        <v>0</v>
      </c>
      <c r="F166" s="18"/>
      <c r="G166" s="18"/>
      <c r="H166" s="18"/>
      <c r="I166" s="18"/>
      <c r="J166" s="18"/>
      <c r="K166" s="18"/>
    </row>
    <row r="167" spans="1:11" s="10" customFormat="1" ht="17.25" customHeight="1" hidden="1">
      <c r="A167" s="38"/>
      <c r="B167" s="8"/>
      <c r="C167" s="9"/>
      <c r="D167" s="18">
        <v>0</v>
      </c>
      <c r="E167" s="118">
        <f t="shared" si="47"/>
        <v>0</v>
      </c>
      <c r="F167" s="18"/>
      <c r="G167" s="18"/>
      <c r="H167" s="18"/>
      <c r="I167" s="18"/>
      <c r="J167" s="18"/>
      <c r="K167" s="18"/>
    </row>
    <row r="168" spans="1:11" s="10" customFormat="1" ht="17.25" customHeight="1">
      <c r="A168" s="38" t="s">
        <v>33</v>
      </c>
      <c r="B168" s="8">
        <v>340</v>
      </c>
      <c r="C168" s="9" t="s">
        <v>56</v>
      </c>
      <c r="D168" s="18">
        <v>20</v>
      </c>
      <c r="E168" s="116">
        <f t="shared" si="47"/>
        <v>5</v>
      </c>
      <c r="F168" s="18">
        <v>5</v>
      </c>
      <c r="G168" s="18"/>
      <c r="H168" s="18"/>
      <c r="I168" s="18"/>
      <c r="J168" s="18"/>
      <c r="K168" s="18"/>
    </row>
    <row r="169" spans="1:11" s="10" customFormat="1" ht="17.25" customHeight="1" hidden="1">
      <c r="A169" s="38" t="s">
        <v>33</v>
      </c>
      <c r="B169" s="8">
        <v>222</v>
      </c>
      <c r="C169" s="9" t="s">
        <v>57</v>
      </c>
      <c r="D169" s="18"/>
      <c r="E169" s="116">
        <f t="shared" si="47"/>
        <v>0</v>
      </c>
      <c r="F169" s="18"/>
      <c r="G169" s="18"/>
      <c r="H169" s="18"/>
      <c r="I169" s="18"/>
      <c r="J169" s="18"/>
      <c r="K169" s="18"/>
    </row>
    <row r="170" spans="1:11" s="10" customFormat="1" ht="17.25" customHeight="1" hidden="1">
      <c r="A170" s="38"/>
      <c r="B170" s="8"/>
      <c r="C170" s="9"/>
      <c r="D170" s="18"/>
      <c r="E170" s="118">
        <f t="shared" si="47"/>
        <v>0</v>
      </c>
      <c r="F170" s="18"/>
      <c r="G170" s="18"/>
      <c r="H170" s="18"/>
      <c r="I170" s="18"/>
      <c r="J170" s="18"/>
      <c r="K170" s="18"/>
    </row>
    <row r="171" spans="1:11" s="10" customFormat="1" ht="17.25" customHeight="1" hidden="1">
      <c r="A171" s="38" t="s">
        <v>33</v>
      </c>
      <c r="B171" s="8">
        <v>225</v>
      </c>
      <c r="C171" s="9" t="s">
        <v>57</v>
      </c>
      <c r="D171" s="18">
        <v>155</v>
      </c>
      <c r="E171" s="116">
        <f t="shared" si="47"/>
        <v>0</v>
      </c>
      <c r="F171" s="18">
        <v>0</v>
      </c>
      <c r="G171" s="18"/>
      <c r="H171" s="18"/>
      <c r="I171" s="18"/>
      <c r="J171" s="18"/>
      <c r="K171" s="18"/>
    </row>
    <row r="172" spans="1:11" s="10" customFormat="1" ht="17.25" customHeight="1" hidden="1">
      <c r="A172" s="38" t="s">
        <v>33</v>
      </c>
      <c r="B172" s="8">
        <v>226</v>
      </c>
      <c r="C172" s="9" t="s">
        <v>57</v>
      </c>
      <c r="D172" s="18"/>
      <c r="E172" s="116">
        <f t="shared" si="47"/>
        <v>0</v>
      </c>
      <c r="F172" s="18"/>
      <c r="G172" s="18"/>
      <c r="H172" s="18"/>
      <c r="I172" s="18"/>
      <c r="J172" s="18"/>
      <c r="K172" s="18"/>
    </row>
    <row r="173" spans="1:11" s="10" customFormat="1" ht="17.25" customHeight="1" hidden="1">
      <c r="A173" s="38" t="s">
        <v>33</v>
      </c>
      <c r="B173" s="8">
        <v>340</v>
      </c>
      <c r="C173" s="9" t="s">
        <v>57</v>
      </c>
      <c r="D173" s="18"/>
      <c r="E173" s="116">
        <f t="shared" si="47"/>
        <v>0</v>
      </c>
      <c r="F173" s="18"/>
      <c r="G173" s="18"/>
      <c r="H173" s="18"/>
      <c r="I173" s="18"/>
      <c r="J173" s="18"/>
      <c r="K173" s="18"/>
    </row>
    <row r="174" spans="1:11" s="10" customFormat="1" ht="17.25" customHeight="1" hidden="1">
      <c r="A174" s="38" t="s">
        <v>33</v>
      </c>
      <c r="B174" s="8">
        <v>225</v>
      </c>
      <c r="C174" s="9" t="s">
        <v>95</v>
      </c>
      <c r="D174" s="18"/>
      <c r="E174" s="116">
        <f t="shared" si="47"/>
        <v>0</v>
      </c>
      <c r="F174" s="18"/>
      <c r="G174" s="18"/>
      <c r="H174" s="18"/>
      <c r="I174" s="18"/>
      <c r="J174" s="18"/>
      <c r="K174" s="18"/>
    </row>
    <row r="175" spans="1:11" s="10" customFormat="1" ht="17.25" customHeight="1" hidden="1">
      <c r="A175" s="38" t="s">
        <v>33</v>
      </c>
      <c r="B175" s="8">
        <v>340</v>
      </c>
      <c r="C175" s="9" t="s">
        <v>95</v>
      </c>
      <c r="D175" s="18"/>
      <c r="E175" s="116">
        <f t="shared" si="47"/>
        <v>0</v>
      </c>
      <c r="F175" s="18"/>
      <c r="G175" s="18"/>
      <c r="H175" s="18"/>
      <c r="I175" s="18"/>
      <c r="J175" s="18"/>
      <c r="K175" s="18"/>
    </row>
    <row r="176" spans="1:11" s="10" customFormat="1" ht="17.25" customHeight="1" hidden="1">
      <c r="A176" s="38" t="s">
        <v>33</v>
      </c>
      <c r="B176" s="8">
        <v>225</v>
      </c>
      <c r="C176" s="9" t="s">
        <v>58</v>
      </c>
      <c r="D176" s="18"/>
      <c r="E176" s="116">
        <f t="shared" si="47"/>
        <v>0</v>
      </c>
      <c r="F176" s="18"/>
      <c r="G176" s="18"/>
      <c r="H176" s="18"/>
      <c r="I176" s="18"/>
      <c r="J176" s="18"/>
      <c r="K176" s="18"/>
    </row>
    <row r="177" spans="1:11" s="10" customFormat="1" ht="17.25" customHeight="1" hidden="1">
      <c r="A177" s="38" t="s">
        <v>33</v>
      </c>
      <c r="B177" s="8">
        <v>226</v>
      </c>
      <c r="C177" s="9" t="s">
        <v>58</v>
      </c>
      <c r="D177" s="18"/>
      <c r="E177" s="116">
        <f t="shared" si="47"/>
        <v>0</v>
      </c>
      <c r="F177" s="18"/>
      <c r="G177" s="18"/>
      <c r="H177" s="18"/>
      <c r="I177" s="18"/>
      <c r="J177" s="18"/>
      <c r="K177" s="18"/>
    </row>
    <row r="178" spans="1:11" s="10" customFormat="1" ht="17.25" customHeight="1" hidden="1">
      <c r="A178" s="38" t="s">
        <v>33</v>
      </c>
      <c r="B178" s="8">
        <v>340</v>
      </c>
      <c r="C178" s="9" t="s">
        <v>58</v>
      </c>
      <c r="D178" s="18"/>
      <c r="E178" s="116">
        <f t="shared" si="47"/>
        <v>0</v>
      </c>
      <c r="F178" s="18"/>
      <c r="G178" s="18"/>
      <c r="H178" s="18"/>
      <c r="I178" s="18"/>
      <c r="J178" s="18"/>
      <c r="K178" s="18"/>
    </row>
    <row r="179" spans="1:11" s="10" customFormat="1" ht="17.25" customHeight="1" hidden="1">
      <c r="A179" s="38" t="s">
        <v>33</v>
      </c>
      <c r="B179" s="8">
        <v>222</v>
      </c>
      <c r="C179" s="9" t="s">
        <v>53</v>
      </c>
      <c r="D179" s="18"/>
      <c r="E179" s="116">
        <f t="shared" si="47"/>
        <v>0</v>
      </c>
      <c r="F179" s="18"/>
      <c r="G179" s="18"/>
      <c r="H179" s="18"/>
      <c r="I179" s="18"/>
      <c r="J179" s="18"/>
      <c r="K179" s="18"/>
    </row>
    <row r="180" spans="1:11" s="10" customFormat="1" ht="17.25" customHeight="1" hidden="1">
      <c r="A180" s="38" t="s">
        <v>33</v>
      </c>
      <c r="B180" s="8">
        <v>226</v>
      </c>
      <c r="C180" s="9" t="s">
        <v>57</v>
      </c>
      <c r="D180" s="18">
        <v>72</v>
      </c>
      <c r="E180" s="118">
        <f t="shared" si="47"/>
        <v>0</v>
      </c>
      <c r="F180" s="18">
        <v>0</v>
      </c>
      <c r="G180" s="18"/>
      <c r="H180" s="18"/>
      <c r="I180" s="18"/>
      <c r="J180" s="18"/>
      <c r="K180" s="18"/>
    </row>
    <row r="181" spans="1:11" s="10" customFormat="1" ht="17.25" customHeight="1" hidden="1">
      <c r="A181" s="38" t="s">
        <v>33</v>
      </c>
      <c r="B181" s="8">
        <v>340</v>
      </c>
      <c r="C181" s="9" t="s">
        <v>57</v>
      </c>
      <c r="D181" s="18">
        <v>75</v>
      </c>
      <c r="E181" s="118">
        <f t="shared" si="47"/>
        <v>0</v>
      </c>
      <c r="F181" s="18">
        <v>0</v>
      </c>
      <c r="G181" s="18"/>
      <c r="H181" s="18"/>
      <c r="I181" s="18"/>
      <c r="J181" s="18"/>
      <c r="K181" s="18"/>
    </row>
    <row r="182" spans="1:11" s="10" customFormat="1" ht="17.25" customHeight="1">
      <c r="A182" s="38" t="s">
        <v>33</v>
      </c>
      <c r="B182" s="8">
        <v>225</v>
      </c>
      <c r="C182" s="9" t="s">
        <v>58</v>
      </c>
      <c r="D182" s="18">
        <v>104</v>
      </c>
      <c r="E182" s="118">
        <f t="shared" si="47"/>
        <v>5</v>
      </c>
      <c r="F182" s="18">
        <v>5</v>
      </c>
      <c r="G182" s="18"/>
      <c r="H182" s="18"/>
      <c r="I182" s="18"/>
      <c r="J182" s="18"/>
      <c r="K182" s="18"/>
    </row>
    <row r="183" spans="1:11" s="10" customFormat="1" ht="17.25" customHeight="1">
      <c r="A183" s="38" t="s">
        <v>33</v>
      </c>
      <c r="B183" s="8">
        <v>310</v>
      </c>
      <c r="C183" s="9" t="s">
        <v>58</v>
      </c>
      <c r="D183" s="18">
        <v>5</v>
      </c>
      <c r="E183" s="116">
        <f t="shared" si="47"/>
        <v>0</v>
      </c>
      <c r="F183" s="18">
        <v>0</v>
      </c>
      <c r="G183" s="18"/>
      <c r="H183" s="18"/>
      <c r="I183" s="18"/>
      <c r="J183" s="18"/>
      <c r="K183" s="18"/>
    </row>
    <row r="184" spans="1:11" s="10" customFormat="1" ht="17.25" customHeight="1">
      <c r="A184" s="38" t="s">
        <v>33</v>
      </c>
      <c r="B184" s="8">
        <v>340</v>
      </c>
      <c r="C184" s="9" t="s">
        <v>58</v>
      </c>
      <c r="D184" s="18">
        <v>194</v>
      </c>
      <c r="E184" s="118">
        <f t="shared" si="47"/>
        <v>10</v>
      </c>
      <c r="F184" s="18">
        <v>10</v>
      </c>
      <c r="G184" s="18"/>
      <c r="H184" s="18"/>
      <c r="I184" s="18"/>
      <c r="J184" s="18"/>
      <c r="K184" s="18"/>
    </row>
    <row r="185" spans="1:11" s="10" customFormat="1" ht="17.25" customHeight="1">
      <c r="A185" s="38" t="s">
        <v>33</v>
      </c>
      <c r="B185" s="8">
        <v>225</v>
      </c>
      <c r="C185" s="9" t="s">
        <v>53</v>
      </c>
      <c r="D185" s="18">
        <v>673</v>
      </c>
      <c r="E185" s="116">
        <f t="shared" si="47"/>
        <v>5</v>
      </c>
      <c r="F185" s="18">
        <v>5</v>
      </c>
      <c r="G185" s="18"/>
      <c r="H185" s="18"/>
      <c r="I185" s="18"/>
      <c r="J185" s="18"/>
      <c r="K185" s="18"/>
    </row>
    <row r="186" spans="1:11" s="10" customFormat="1" ht="17.25" customHeight="1">
      <c r="A186" s="38" t="s">
        <v>33</v>
      </c>
      <c r="B186" s="8">
        <v>226</v>
      </c>
      <c r="C186" s="9" t="s">
        <v>53</v>
      </c>
      <c r="D186" s="18">
        <v>10</v>
      </c>
      <c r="E186" s="116">
        <f t="shared" si="47"/>
        <v>15</v>
      </c>
      <c r="F186" s="18">
        <v>5</v>
      </c>
      <c r="G186" s="18"/>
      <c r="H186" s="18"/>
      <c r="I186" s="18">
        <v>10</v>
      </c>
      <c r="J186" s="18"/>
      <c r="K186" s="18"/>
    </row>
    <row r="187" spans="1:11" s="10" customFormat="1" ht="17.25" customHeight="1">
      <c r="A187" s="38" t="s">
        <v>33</v>
      </c>
      <c r="B187" s="8">
        <v>290</v>
      </c>
      <c r="C187" s="9" t="s">
        <v>53</v>
      </c>
      <c r="D187" s="18">
        <v>20</v>
      </c>
      <c r="E187" s="116">
        <f t="shared" si="47"/>
        <v>15</v>
      </c>
      <c r="F187" s="18">
        <v>15</v>
      </c>
      <c r="G187" s="18"/>
      <c r="H187" s="18"/>
      <c r="I187" s="18"/>
      <c r="J187" s="18"/>
      <c r="K187" s="18"/>
    </row>
    <row r="188" spans="1:11" s="10" customFormat="1" ht="17.25" customHeight="1" hidden="1">
      <c r="A188" s="38" t="s">
        <v>33</v>
      </c>
      <c r="B188" s="8">
        <v>310</v>
      </c>
      <c r="C188" s="9" t="s">
        <v>53</v>
      </c>
      <c r="D188" s="18"/>
      <c r="E188" s="116">
        <f t="shared" si="47"/>
        <v>0</v>
      </c>
      <c r="F188" s="18"/>
      <c r="G188" s="18"/>
      <c r="H188" s="18"/>
      <c r="I188" s="18"/>
      <c r="J188" s="18"/>
      <c r="K188" s="18"/>
    </row>
    <row r="189" spans="1:11" s="10" customFormat="1" ht="17.25" customHeight="1">
      <c r="A189" s="38" t="s">
        <v>33</v>
      </c>
      <c r="B189" s="8">
        <v>310</v>
      </c>
      <c r="C189" s="9" t="s">
        <v>53</v>
      </c>
      <c r="D189" s="18">
        <v>1800</v>
      </c>
      <c r="E189" s="116">
        <f t="shared" si="47"/>
        <v>20</v>
      </c>
      <c r="F189" s="18">
        <v>20</v>
      </c>
      <c r="G189" s="18"/>
      <c r="H189" s="18"/>
      <c r="I189" s="18"/>
      <c r="J189" s="18"/>
      <c r="K189" s="18"/>
    </row>
    <row r="190" spans="1:11" s="10" customFormat="1" ht="17.25" customHeight="1">
      <c r="A190" s="38" t="s">
        <v>33</v>
      </c>
      <c r="B190" s="8">
        <v>340</v>
      </c>
      <c r="C190" s="9" t="s">
        <v>53</v>
      </c>
      <c r="D190" s="18">
        <v>343</v>
      </c>
      <c r="E190" s="116">
        <f t="shared" si="47"/>
        <v>30</v>
      </c>
      <c r="F190" s="18">
        <v>20</v>
      </c>
      <c r="G190" s="18"/>
      <c r="H190" s="18"/>
      <c r="I190" s="18">
        <v>10</v>
      </c>
      <c r="J190" s="18"/>
      <c r="K190" s="18"/>
    </row>
    <row r="191" spans="1:11" s="29" customFormat="1" ht="18.75">
      <c r="A191" s="124" t="s">
        <v>32</v>
      </c>
      <c r="B191" s="125"/>
      <c r="C191" s="125"/>
      <c r="D191" s="26">
        <f aca="true" t="shared" si="48" ref="D191:K191">SUM(D161,D146,D139)</f>
        <v>46574</v>
      </c>
      <c r="E191" s="26">
        <f t="shared" si="48"/>
        <v>539</v>
      </c>
      <c r="F191" s="26">
        <f t="shared" si="48"/>
        <v>119</v>
      </c>
      <c r="G191" s="26">
        <f t="shared" si="48"/>
        <v>90</v>
      </c>
      <c r="H191" s="26">
        <f t="shared" si="48"/>
        <v>0</v>
      </c>
      <c r="I191" s="26">
        <f t="shared" si="48"/>
        <v>330</v>
      </c>
      <c r="J191" s="26">
        <f t="shared" si="48"/>
        <v>0</v>
      </c>
      <c r="K191" s="26">
        <f t="shared" si="48"/>
        <v>0</v>
      </c>
    </row>
    <row r="192" spans="1:11" s="52" customFormat="1" ht="18.75" hidden="1">
      <c r="A192" s="126" t="s">
        <v>79</v>
      </c>
      <c r="B192" s="127"/>
      <c r="C192" s="128"/>
      <c r="D192" s="30"/>
      <c r="E192" s="27"/>
      <c r="F192" s="30"/>
      <c r="G192" s="30"/>
      <c r="H192" s="30"/>
      <c r="I192" s="30"/>
      <c r="J192" s="30"/>
      <c r="K192" s="30"/>
    </row>
    <row r="193" spans="1:11" s="53" customFormat="1" ht="18" customHeight="1" hidden="1">
      <c r="A193" s="42" t="s">
        <v>80</v>
      </c>
      <c r="B193" s="22" t="s">
        <v>50</v>
      </c>
      <c r="C193" s="33" t="s">
        <v>86</v>
      </c>
      <c r="D193" s="21"/>
      <c r="E193" s="118"/>
      <c r="F193" s="21"/>
      <c r="G193" s="21"/>
      <c r="H193" s="21"/>
      <c r="I193" s="21"/>
      <c r="J193" s="21"/>
      <c r="K193" s="21"/>
    </row>
    <row r="194" spans="1:11" s="53" customFormat="1" ht="15.75" hidden="1">
      <c r="A194" s="42" t="s">
        <v>80</v>
      </c>
      <c r="B194" s="22" t="s">
        <v>47</v>
      </c>
      <c r="C194" s="33" t="s">
        <v>87</v>
      </c>
      <c r="D194" s="21"/>
      <c r="E194" s="118"/>
      <c r="F194" s="21"/>
      <c r="G194" s="21"/>
      <c r="H194" s="21"/>
      <c r="I194" s="21"/>
      <c r="J194" s="21"/>
      <c r="K194" s="21"/>
    </row>
    <row r="195" spans="1:11" s="53" customFormat="1" ht="15.75" hidden="1">
      <c r="A195" s="42" t="s">
        <v>80</v>
      </c>
      <c r="B195" s="22" t="s">
        <v>49</v>
      </c>
      <c r="C195" s="33" t="s">
        <v>87</v>
      </c>
      <c r="D195" s="21"/>
      <c r="E195" s="118"/>
      <c r="F195" s="21"/>
      <c r="G195" s="21"/>
      <c r="H195" s="21"/>
      <c r="I195" s="21"/>
      <c r="J195" s="21"/>
      <c r="K195" s="21"/>
    </row>
    <row r="196" spans="1:11" s="54" customFormat="1" ht="18.75" hidden="1">
      <c r="A196" s="124" t="s">
        <v>81</v>
      </c>
      <c r="B196" s="125"/>
      <c r="C196" s="125"/>
      <c r="D196" s="27">
        <f aca="true" t="shared" si="49" ref="D196:I196">SUM(D193:D195)</f>
        <v>0</v>
      </c>
      <c r="E196" s="27">
        <f t="shared" si="49"/>
        <v>0</v>
      </c>
      <c r="F196" s="27">
        <f t="shared" si="49"/>
        <v>0</v>
      </c>
      <c r="G196" s="27">
        <f t="shared" si="49"/>
        <v>0</v>
      </c>
      <c r="H196" s="27">
        <f t="shared" si="49"/>
        <v>0</v>
      </c>
      <c r="I196" s="27">
        <f t="shared" si="49"/>
        <v>0</v>
      </c>
      <c r="J196" s="27"/>
      <c r="K196" s="27">
        <f>SUM(K193:K195)</f>
        <v>0</v>
      </c>
    </row>
    <row r="197" spans="1:11" ht="21.75" customHeight="1">
      <c r="A197" s="134" t="s">
        <v>36</v>
      </c>
      <c r="B197" s="135"/>
      <c r="C197" s="135"/>
      <c r="D197" s="51"/>
      <c r="E197" s="121"/>
      <c r="F197" s="51"/>
      <c r="G197" s="51"/>
      <c r="H197" s="51"/>
      <c r="I197" s="51"/>
      <c r="J197" s="51"/>
      <c r="K197" s="51"/>
    </row>
    <row r="198" spans="1:11" s="10" customFormat="1" ht="15" customHeight="1" hidden="1">
      <c r="A198" s="42" t="s">
        <v>38</v>
      </c>
      <c r="B198" s="22" t="s">
        <v>84</v>
      </c>
      <c r="C198" s="59" t="s">
        <v>2</v>
      </c>
      <c r="D198" s="23"/>
      <c r="E198" s="116"/>
      <c r="F198" s="23"/>
      <c r="G198" s="23"/>
      <c r="H198" s="23"/>
      <c r="I198" s="23"/>
      <c r="J198" s="23"/>
      <c r="K198" s="23"/>
    </row>
    <row r="199" spans="1:11" s="10" customFormat="1" ht="15" customHeight="1" hidden="1">
      <c r="A199" s="42" t="s">
        <v>38</v>
      </c>
      <c r="B199" s="22" t="s">
        <v>85</v>
      </c>
      <c r="C199" s="59" t="s">
        <v>6</v>
      </c>
      <c r="D199" s="23"/>
      <c r="E199" s="116"/>
      <c r="F199" s="23"/>
      <c r="G199" s="23"/>
      <c r="H199" s="23"/>
      <c r="I199" s="23"/>
      <c r="J199" s="23"/>
      <c r="K199" s="23"/>
    </row>
    <row r="200" spans="1:11" s="10" customFormat="1" ht="16.5" customHeight="1">
      <c r="A200" s="42" t="s">
        <v>38</v>
      </c>
      <c r="B200" s="22" t="s">
        <v>47</v>
      </c>
      <c r="C200" s="59" t="s">
        <v>123</v>
      </c>
      <c r="D200" s="23">
        <v>30</v>
      </c>
      <c r="E200" s="116">
        <f>SUM(F200:K200)</f>
        <v>5</v>
      </c>
      <c r="F200" s="23">
        <v>5</v>
      </c>
      <c r="G200" s="23"/>
      <c r="H200" s="23"/>
      <c r="I200" s="23"/>
      <c r="J200" s="23"/>
      <c r="K200" s="23"/>
    </row>
    <row r="201" spans="1:11" s="10" customFormat="1" ht="15" customHeight="1">
      <c r="A201" s="42" t="s">
        <v>38</v>
      </c>
      <c r="B201" s="22" t="s">
        <v>37</v>
      </c>
      <c r="C201" s="33" t="s">
        <v>12</v>
      </c>
      <c r="D201" s="23">
        <v>6</v>
      </c>
      <c r="E201" s="116">
        <f>SUM(F201:K201)</f>
        <v>2</v>
      </c>
      <c r="F201" s="23">
        <v>2</v>
      </c>
      <c r="G201" s="23"/>
      <c r="H201" s="23"/>
      <c r="I201" s="23"/>
      <c r="J201" s="23"/>
      <c r="K201" s="23"/>
    </row>
    <row r="202" spans="1:11" s="10" customFormat="1" ht="15" customHeight="1" hidden="1">
      <c r="A202" s="42" t="s">
        <v>38</v>
      </c>
      <c r="B202" s="22" t="s">
        <v>49</v>
      </c>
      <c r="C202" s="9" t="s">
        <v>14</v>
      </c>
      <c r="D202" s="23"/>
      <c r="E202" s="116"/>
      <c r="F202" s="23"/>
      <c r="G202" s="23"/>
      <c r="H202" s="23"/>
      <c r="I202" s="23"/>
      <c r="J202" s="23"/>
      <c r="K202" s="23"/>
    </row>
    <row r="203" spans="1:11" s="10" customFormat="1" ht="15" customHeight="1" hidden="1">
      <c r="A203" s="42" t="s">
        <v>38</v>
      </c>
      <c r="B203" s="22" t="s">
        <v>54</v>
      </c>
      <c r="C203" s="9" t="s">
        <v>15</v>
      </c>
      <c r="D203" s="23"/>
      <c r="E203" s="116"/>
      <c r="F203" s="23"/>
      <c r="G203" s="23"/>
      <c r="H203" s="23"/>
      <c r="I203" s="23"/>
      <c r="J203" s="23"/>
      <c r="K203" s="23"/>
    </row>
    <row r="204" spans="1:11" s="10" customFormat="1" ht="15" customHeight="1">
      <c r="A204" s="42" t="s">
        <v>38</v>
      </c>
      <c r="B204" s="22" t="s">
        <v>49</v>
      </c>
      <c r="C204" s="59" t="s">
        <v>14</v>
      </c>
      <c r="D204" s="23">
        <v>10</v>
      </c>
      <c r="E204" s="116">
        <f>SUM(F204:K204)</f>
        <v>2</v>
      </c>
      <c r="F204" s="23">
        <v>2</v>
      </c>
      <c r="G204" s="23"/>
      <c r="H204" s="23"/>
      <c r="I204" s="23"/>
      <c r="J204" s="23"/>
      <c r="K204" s="23"/>
    </row>
    <row r="205" spans="1:11" s="10" customFormat="1" ht="15" customHeight="1">
      <c r="A205" s="42" t="s">
        <v>38</v>
      </c>
      <c r="B205" s="22" t="s">
        <v>54</v>
      </c>
      <c r="C205" s="9" t="s">
        <v>53</v>
      </c>
      <c r="D205" s="23">
        <v>4</v>
      </c>
      <c r="E205" s="116">
        <f>SUM(F205:K205)</f>
        <v>2</v>
      </c>
      <c r="F205" s="23">
        <v>2</v>
      </c>
      <c r="G205" s="23"/>
      <c r="H205" s="23"/>
      <c r="I205" s="23"/>
      <c r="J205" s="23"/>
      <c r="K205" s="23"/>
    </row>
    <row r="206" spans="1:11" s="29" customFormat="1" ht="18.75" customHeight="1">
      <c r="A206" s="124" t="s">
        <v>39</v>
      </c>
      <c r="B206" s="125"/>
      <c r="C206" s="125"/>
      <c r="D206" s="26">
        <f>D201+D204+D205</f>
        <v>20</v>
      </c>
      <c r="E206" s="26">
        <f aca="true" t="shared" si="50" ref="E206:K206">E201+E204+E205+E200</f>
        <v>11</v>
      </c>
      <c r="F206" s="70">
        <f t="shared" si="50"/>
        <v>11</v>
      </c>
      <c r="G206" s="70">
        <f t="shared" si="50"/>
        <v>0</v>
      </c>
      <c r="H206" s="70">
        <f t="shared" si="50"/>
        <v>0</v>
      </c>
      <c r="I206" s="70">
        <f t="shared" si="50"/>
        <v>0</v>
      </c>
      <c r="J206" s="70">
        <f t="shared" si="50"/>
        <v>0</v>
      </c>
      <c r="K206" s="70">
        <f t="shared" si="50"/>
        <v>0</v>
      </c>
    </row>
    <row r="207" spans="1:11" s="10" customFormat="1" ht="34.5" customHeight="1" hidden="1">
      <c r="A207" s="131"/>
      <c r="B207" s="132"/>
      <c r="C207" s="133"/>
      <c r="D207" s="15"/>
      <c r="E207" s="118"/>
      <c r="F207" s="15"/>
      <c r="G207" s="15"/>
      <c r="H207" s="15"/>
      <c r="I207" s="15"/>
      <c r="J207" s="15"/>
      <c r="K207" s="15"/>
    </row>
    <row r="208" spans="1:11" s="10" customFormat="1" ht="19.5" customHeight="1" hidden="1">
      <c r="A208" s="40"/>
      <c r="B208" s="5"/>
      <c r="C208" s="60"/>
      <c r="D208" s="20"/>
      <c r="E208" s="11"/>
      <c r="F208" s="20"/>
      <c r="G208" s="20"/>
      <c r="H208" s="20"/>
      <c r="I208" s="20"/>
      <c r="J208" s="20"/>
      <c r="K208" s="20"/>
    </row>
    <row r="209" spans="1:11" s="10" customFormat="1" ht="15.75" hidden="1">
      <c r="A209" s="38"/>
      <c r="B209" s="8"/>
      <c r="C209" s="59"/>
      <c r="D209" s="9"/>
      <c r="E209" s="118"/>
      <c r="F209" s="9"/>
      <c r="G209" s="9"/>
      <c r="H209" s="9"/>
      <c r="I209" s="9"/>
      <c r="J209" s="9"/>
      <c r="K209" s="9"/>
    </row>
    <row r="210" spans="1:11" s="10" customFormat="1" ht="15.75" hidden="1">
      <c r="A210" s="38"/>
      <c r="B210" s="8"/>
      <c r="C210" s="59"/>
      <c r="D210" s="9"/>
      <c r="E210" s="118"/>
      <c r="F210" s="9"/>
      <c r="G210" s="9"/>
      <c r="H210" s="9"/>
      <c r="I210" s="9"/>
      <c r="J210" s="9"/>
      <c r="K210" s="9"/>
    </row>
    <row r="211" spans="1:11" s="10" customFormat="1" ht="15.75" hidden="1">
      <c r="A211" s="38"/>
      <c r="B211" s="8"/>
      <c r="C211" s="59"/>
      <c r="D211" s="9"/>
      <c r="E211" s="118"/>
      <c r="F211" s="9"/>
      <c r="G211" s="9"/>
      <c r="H211" s="9"/>
      <c r="I211" s="9"/>
      <c r="J211" s="9"/>
      <c r="K211" s="9"/>
    </row>
    <row r="212" spans="1:11" s="10" customFormat="1" ht="15.75" hidden="1">
      <c r="A212" s="40"/>
      <c r="B212" s="5"/>
      <c r="C212" s="60"/>
      <c r="D212" s="6"/>
      <c r="E212" s="11"/>
      <c r="F212" s="6"/>
      <c r="G212" s="6"/>
      <c r="H212" s="6"/>
      <c r="I212" s="6"/>
      <c r="J212" s="6"/>
      <c r="K212" s="6"/>
    </row>
    <row r="213" spans="1:11" s="10" customFormat="1" ht="15.75" hidden="1">
      <c r="A213" s="38"/>
      <c r="B213" s="8"/>
      <c r="C213" s="59"/>
      <c r="D213" s="9"/>
      <c r="E213" s="118"/>
      <c r="F213" s="9"/>
      <c r="G213" s="9"/>
      <c r="H213" s="9"/>
      <c r="I213" s="9"/>
      <c r="J213" s="9"/>
      <c r="K213" s="9"/>
    </row>
    <row r="214" spans="1:11" s="10" customFormat="1" ht="15.75" hidden="1">
      <c r="A214" s="38"/>
      <c r="B214" s="8"/>
      <c r="C214" s="59"/>
      <c r="D214" s="9"/>
      <c r="E214" s="118"/>
      <c r="F214" s="9"/>
      <c r="G214" s="9"/>
      <c r="H214" s="9"/>
      <c r="I214" s="9"/>
      <c r="J214" s="9"/>
      <c r="K214" s="9"/>
    </row>
    <row r="215" spans="1:11" s="10" customFormat="1" ht="15.75" hidden="1">
      <c r="A215" s="38"/>
      <c r="B215" s="8"/>
      <c r="C215" s="59"/>
      <c r="D215" s="9"/>
      <c r="E215" s="118"/>
      <c r="F215" s="9"/>
      <c r="G215" s="9"/>
      <c r="H215" s="9"/>
      <c r="I215" s="9"/>
      <c r="J215" s="9"/>
      <c r="K215" s="9"/>
    </row>
    <row r="216" spans="1:11" s="10" customFormat="1" ht="15.75" hidden="1">
      <c r="A216" s="38"/>
      <c r="B216" s="8"/>
      <c r="C216" s="59"/>
      <c r="D216" s="9"/>
      <c r="E216" s="118"/>
      <c r="F216" s="9"/>
      <c r="G216" s="9"/>
      <c r="H216" s="9"/>
      <c r="I216" s="9"/>
      <c r="J216" s="9"/>
      <c r="K216" s="9"/>
    </row>
    <row r="217" spans="1:11" s="10" customFormat="1" ht="15.75" hidden="1">
      <c r="A217" s="38"/>
      <c r="B217" s="8"/>
      <c r="C217" s="59"/>
      <c r="D217" s="9"/>
      <c r="E217" s="118"/>
      <c r="F217" s="9"/>
      <c r="G217" s="9"/>
      <c r="H217" s="9"/>
      <c r="I217" s="9"/>
      <c r="J217" s="9"/>
      <c r="K217" s="9"/>
    </row>
    <row r="218" spans="1:11" s="10" customFormat="1" ht="15.75" hidden="1">
      <c r="A218" s="38"/>
      <c r="B218" s="8"/>
      <c r="C218" s="59"/>
      <c r="D218" s="9"/>
      <c r="E218" s="118"/>
      <c r="F218" s="9"/>
      <c r="G218" s="9"/>
      <c r="H218" s="9"/>
      <c r="I218" s="9"/>
      <c r="J218" s="9"/>
      <c r="K218" s="9"/>
    </row>
    <row r="219" spans="1:11" s="7" customFormat="1" ht="15.75" hidden="1">
      <c r="A219" s="40"/>
      <c r="B219" s="5"/>
      <c r="C219" s="60"/>
      <c r="D219" s="6"/>
      <c r="E219" s="11"/>
      <c r="F219" s="6"/>
      <c r="G219" s="6"/>
      <c r="H219" s="6"/>
      <c r="I219" s="6"/>
      <c r="J219" s="6"/>
      <c r="K219" s="6"/>
    </row>
    <row r="220" spans="1:11" s="7" customFormat="1" ht="15.75" hidden="1">
      <c r="A220" s="40"/>
      <c r="B220" s="5"/>
      <c r="C220" s="60"/>
      <c r="D220" s="6"/>
      <c r="E220" s="11"/>
      <c r="F220" s="6"/>
      <c r="G220" s="6"/>
      <c r="H220" s="6"/>
      <c r="I220" s="6"/>
      <c r="J220" s="6"/>
      <c r="K220" s="6"/>
    </row>
    <row r="221" spans="1:11" s="10" customFormat="1" ht="15.75" hidden="1">
      <c r="A221" s="38"/>
      <c r="B221" s="8"/>
      <c r="C221" s="59"/>
      <c r="D221" s="9"/>
      <c r="E221" s="118"/>
      <c r="F221" s="9"/>
      <c r="G221" s="9"/>
      <c r="H221" s="9"/>
      <c r="I221" s="9"/>
      <c r="J221" s="9"/>
      <c r="K221" s="9"/>
    </row>
    <row r="222" spans="1:11" s="10" customFormat="1" ht="15.75" hidden="1">
      <c r="A222" s="38"/>
      <c r="B222" s="8"/>
      <c r="C222" s="59"/>
      <c r="D222" s="9"/>
      <c r="E222" s="118"/>
      <c r="F222" s="9"/>
      <c r="G222" s="9"/>
      <c r="H222" s="9"/>
      <c r="I222" s="9"/>
      <c r="J222" s="9"/>
      <c r="K222" s="9"/>
    </row>
    <row r="223" spans="1:11" s="29" customFormat="1" ht="18.75" customHeight="1" hidden="1">
      <c r="A223" s="124" t="s">
        <v>77</v>
      </c>
      <c r="B223" s="125"/>
      <c r="C223" s="125"/>
      <c r="D223" s="27">
        <f aca="true" t="shared" si="51" ref="D223:I223">SUM(D208,D212,D219,D220)</f>
        <v>0</v>
      </c>
      <c r="E223" s="27">
        <f t="shared" si="51"/>
        <v>0</v>
      </c>
      <c r="F223" s="27">
        <f t="shared" si="51"/>
        <v>0</v>
      </c>
      <c r="G223" s="27">
        <f t="shared" si="51"/>
        <v>0</v>
      </c>
      <c r="H223" s="27">
        <f t="shared" si="51"/>
        <v>0</v>
      </c>
      <c r="I223" s="27">
        <f t="shared" si="51"/>
        <v>0</v>
      </c>
      <c r="J223" s="27"/>
      <c r="K223" s="27">
        <f>SUM(K208,K212,K219,K220)</f>
        <v>0</v>
      </c>
    </row>
    <row r="224" spans="1:11" s="76" customFormat="1" ht="39" customHeight="1">
      <c r="A224" s="129" t="s">
        <v>75</v>
      </c>
      <c r="B224" s="130"/>
      <c r="C224" s="130"/>
      <c r="D224" s="30"/>
      <c r="E224" s="27"/>
      <c r="F224" s="30"/>
      <c r="G224" s="30"/>
      <c r="H224" s="30"/>
      <c r="I224" s="30"/>
      <c r="J224" s="30"/>
      <c r="K224" s="30"/>
    </row>
    <row r="225" spans="1:11" s="76" customFormat="1" ht="31.5">
      <c r="A225" s="40" t="s">
        <v>76</v>
      </c>
      <c r="B225" s="5">
        <v>210</v>
      </c>
      <c r="C225" s="60" t="s">
        <v>30</v>
      </c>
      <c r="D225" s="75">
        <f aca="true" t="shared" si="52" ref="D225:K225">D226+D227+D228</f>
        <v>2900</v>
      </c>
      <c r="E225" s="27">
        <f t="shared" si="52"/>
        <v>1844.5</v>
      </c>
      <c r="F225" s="75">
        <f t="shared" si="52"/>
        <v>15</v>
      </c>
      <c r="G225" s="75">
        <f t="shared" si="52"/>
        <v>633</v>
      </c>
      <c r="H225" s="75">
        <f t="shared" si="52"/>
        <v>1069.5</v>
      </c>
      <c r="I225" s="94">
        <f t="shared" si="52"/>
        <v>127</v>
      </c>
      <c r="J225" s="94">
        <f t="shared" si="52"/>
        <v>0</v>
      </c>
      <c r="K225" s="94">
        <f t="shared" si="52"/>
        <v>0</v>
      </c>
    </row>
    <row r="226" spans="1:11" s="76" customFormat="1" ht="18.75">
      <c r="A226" s="57" t="s">
        <v>76</v>
      </c>
      <c r="B226" s="57" t="s">
        <v>102</v>
      </c>
      <c r="C226" s="59" t="s">
        <v>1</v>
      </c>
      <c r="D226" s="9">
        <v>2191</v>
      </c>
      <c r="E226" s="116">
        <f>SUM(F226:K226)</f>
        <v>1410</v>
      </c>
      <c r="F226" s="78">
        <v>10</v>
      </c>
      <c r="G226" s="78">
        <v>505</v>
      </c>
      <c r="H226" s="78">
        <v>800</v>
      </c>
      <c r="I226" s="93">
        <v>95</v>
      </c>
      <c r="J226" s="93"/>
      <c r="K226" s="75"/>
    </row>
    <row r="227" spans="1:11" s="76" customFormat="1" ht="18.75">
      <c r="A227" s="38" t="s">
        <v>76</v>
      </c>
      <c r="B227" s="8">
        <v>212</v>
      </c>
      <c r="C227" s="59" t="s">
        <v>2</v>
      </c>
      <c r="D227" s="18">
        <v>47</v>
      </c>
      <c r="E227" s="116">
        <f>SUM(F227:K227)</f>
        <v>11</v>
      </c>
      <c r="F227" s="78">
        <v>5</v>
      </c>
      <c r="G227" s="75">
        <v>6</v>
      </c>
      <c r="H227" s="75"/>
      <c r="I227" s="75"/>
      <c r="J227" s="75"/>
      <c r="K227" s="75"/>
    </row>
    <row r="228" spans="1:11" s="76" customFormat="1" ht="18.75">
      <c r="A228" s="38" t="s">
        <v>20</v>
      </c>
      <c r="B228" s="8">
        <v>213</v>
      </c>
      <c r="C228" s="59" t="s">
        <v>3</v>
      </c>
      <c r="D228" s="9">
        <v>662</v>
      </c>
      <c r="E228" s="116">
        <f>SUM(F228:K228)</f>
        <v>423.5</v>
      </c>
      <c r="F228" s="75"/>
      <c r="G228" s="78">
        <v>122</v>
      </c>
      <c r="H228" s="78">
        <v>269.5</v>
      </c>
      <c r="I228" s="78">
        <v>32</v>
      </c>
      <c r="J228" s="75"/>
      <c r="K228" s="75"/>
    </row>
    <row r="229" spans="1:11" s="7" customFormat="1" ht="15.75">
      <c r="A229" s="40" t="s">
        <v>76</v>
      </c>
      <c r="B229" s="5">
        <v>220</v>
      </c>
      <c r="C229" s="60" t="s">
        <v>4</v>
      </c>
      <c r="D229" s="25">
        <f aca="true" t="shared" si="53" ref="D229:K229">D231+D232+D233+D234+D230</f>
        <v>2711</v>
      </c>
      <c r="E229" s="19">
        <f t="shared" si="53"/>
        <v>140</v>
      </c>
      <c r="F229" s="25">
        <f t="shared" si="53"/>
        <v>40</v>
      </c>
      <c r="G229" s="25">
        <f t="shared" si="53"/>
        <v>60</v>
      </c>
      <c r="H229" s="25">
        <f t="shared" si="53"/>
        <v>0</v>
      </c>
      <c r="I229" s="25">
        <f t="shared" si="53"/>
        <v>40</v>
      </c>
      <c r="J229" s="25">
        <f t="shared" si="53"/>
        <v>0</v>
      </c>
      <c r="K229" s="25">
        <f t="shared" si="53"/>
        <v>0</v>
      </c>
    </row>
    <row r="230" spans="1:11" s="7" customFormat="1" ht="15.75">
      <c r="A230" s="38" t="s">
        <v>76</v>
      </c>
      <c r="B230" s="8">
        <v>221</v>
      </c>
      <c r="C230" s="59" t="s">
        <v>5</v>
      </c>
      <c r="D230" s="9">
        <v>24</v>
      </c>
      <c r="E230" s="116">
        <f aca="true" t="shared" si="54" ref="E230:E235">SUM(F230:K230)</f>
        <v>5</v>
      </c>
      <c r="F230" s="18">
        <v>5</v>
      </c>
      <c r="G230" s="25"/>
      <c r="H230" s="25"/>
      <c r="I230" s="25"/>
      <c r="J230" s="25"/>
      <c r="K230" s="25"/>
    </row>
    <row r="231" spans="1:11" s="76" customFormat="1" ht="18.75">
      <c r="A231" s="38" t="s">
        <v>76</v>
      </c>
      <c r="B231" s="8">
        <v>222</v>
      </c>
      <c r="C231" s="59" t="s">
        <v>6</v>
      </c>
      <c r="D231" s="9">
        <v>22</v>
      </c>
      <c r="E231" s="116">
        <f t="shared" si="54"/>
        <v>5</v>
      </c>
      <c r="F231" s="87">
        <v>5</v>
      </c>
      <c r="G231" s="75"/>
      <c r="H231" s="75"/>
      <c r="I231" s="75"/>
      <c r="J231" s="75"/>
      <c r="K231" s="75"/>
    </row>
    <row r="232" spans="1:11" s="76" customFormat="1" ht="18.75">
      <c r="A232" s="38" t="s">
        <v>76</v>
      </c>
      <c r="B232" s="8">
        <v>223</v>
      </c>
      <c r="C232" s="59" t="s">
        <v>7</v>
      </c>
      <c r="D232" s="9">
        <v>2500</v>
      </c>
      <c r="E232" s="116">
        <f t="shared" si="54"/>
        <v>120</v>
      </c>
      <c r="F232" s="78">
        <v>20</v>
      </c>
      <c r="G232" s="78">
        <v>60</v>
      </c>
      <c r="H232" s="75"/>
      <c r="I232" s="78">
        <v>40</v>
      </c>
      <c r="J232" s="78"/>
      <c r="K232" s="75"/>
    </row>
    <row r="233" spans="1:11" s="76" customFormat="1" ht="18.75">
      <c r="A233" s="38" t="s">
        <v>76</v>
      </c>
      <c r="B233" s="8">
        <v>225</v>
      </c>
      <c r="C233" s="59" t="s">
        <v>9</v>
      </c>
      <c r="D233" s="9">
        <v>61</v>
      </c>
      <c r="E233" s="116">
        <f t="shared" si="54"/>
        <v>5</v>
      </c>
      <c r="F233" s="78">
        <v>5</v>
      </c>
      <c r="G233" s="101">
        <v>0</v>
      </c>
      <c r="H233" s="75"/>
      <c r="I233" s="75"/>
      <c r="J233" s="75"/>
      <c r="K233" s="75"/>
    </row>
    <row r="234" spans="1:11" s="76" customFormat="1" ht="18.75">
      <c r="A234" s="38" t="s">
        <v>76</v>
      </c>
      <c r="B234" s="8">
        <v>226</v>
      </c>
      <c r="C234" s="59" t="s">
        <v>10</v>
      </c>
      <c r="D234" s="9">
        <v>104</v>
      </c>
      <c r="E234" s="116">
        <f t="shared" si="54"/>
        <v>5</v>
      </c>
      <c r="F234" s="78">
        <v>5</v>
      </c>
      <c r="G234" s="101">
        <v>0</v>
      </c>
      <c r="H234" s="75"/>
      <c r="I234" s="75"/>
      <c r="J234" s="75"/>
      <c r="K234" s="75"/>
    </row>
    <row r="235" spans="1:11" s="76" customFormat="1" ht="18.75">
      <c r="A235" s="40" t="s">
        <v>76</v>
      </c>
      <c r="B235" s="5">
        <v>290</v>
      </c>
      <c r="C235" s="60" t="s">
        <v>12</v>
      </c>
      <c r="D235" s="6">
        <v>85</v>
      </c>
      <c r="E235" s="116">
        <f t="shared" si="54"/>
        <v>10</v>
      </c>
      <c r="F235" s="78">
        <v>5</v>
      </c>
      <c r="G235" s="75">
        <v>0</v>
      </c>
      <c r="H235" s="75"/>
      <c r="I235" s="75">
        <v>5</v>
      </c>
      <c r="J235" s="75"/>
      <c r="K235" s="75"/>
    </row>
    <row r="236" spans="1:11" s="76" customFormat="1" ht="18.75">
      <c r="A236" s="40" t="s">
        <v>76</v>
      </c>
      <c r="B236" s="5">
        <v>300</v>
      </c>
      <c r="C236" s="60" t="s">
        <v>13</v>
      </c>
      <c r="D236" s="6">
        <f aca="true" t="shared" si="55" ref="D236:K236">D237+D238</f>
        <v>505</v>
      </c>
      <c r="E236" s="11">
        <f t="shared" si="55"/>
        <v>7</v>
      </c>
      <c r="F236" s="87">
        <f t="shared" si="55"/>
        <v>7</v>
      </c>
      <c r="G236" s="87">
        <f t="shared" si="55"/>
        <v>0</v>
      </c>
      <c r="H236" s="87">
        <f t="shared" si="55"/>
        <v>0</v>
      </c>
      <c r="I236" s="87">
        <f t="shared" si="55"/>
        <v>0</v>
      </c>
      <c r="J236" s="87">
        <f t="shared" si="55"/>
        <v>0</v>
      </c>
      <c r="K236" s="87">
        <f t="shared" si="55"/>
        <v>0</v>
      </c>
    </row>
    <row r="237" spans="1:11" s="76" customFormat="1" ht="18.75">
      <c r="A237" s="38" t="s">
        <v>76</v>
      </c>
      <c r="B237" s="8">
        <v>310</v>
      </c>
      <c r="C237" s="59" t="s">
        <v>14</v>
      </c>
      <c r="D237" s="9">
        <v>221</v>
      </c>
      <c r="E237" s="116">
        <f>SUM(F237:K237)</f>
        <v>2</v>
      </c>
      <c r="F237" s="78">
        <v>2</v>
      </c>
      <c r="G237" s="75"/>
      <c r="H237" s="75"/>
      <c r="I237" s="78"/>
      <c r="J237" s="78"/>
      <c r="K237" s="75"/>
    </row>
    <row r="238" spans="1:11" s="76" customFormat="1" ht="18.75">
      <c r="A238" s="38" t="s">
        <v>76</v>
      </c>
      <c r="B238" s="8">
        <v>340</v>
      </c>
      <c r="C238" s="59" t="s">
        <v>15</v>
      </c>
      <c r="D238" s="9">
        <v>284</v>
      </c>
      <c r="E238" s="116">
        <f>SUM(F238:K238)</f>
        <v>5</v>
      </c>
      <c r="F238" s="101">
        <v>5</v>
      </c>
      <c r="G238" s="75"/>
      <c r="H238" s="75"/>
      <c r="I238" s="78"/>
      <c r="J238" s="78"/>
      <c r="K238" s="75"/>
    </row>
    <row r="239" spans="1:11" s="76" customFormat="1" ht="18.75">
      <c r="A239" s="73" t="s">
        <v>77</v>
      </c>
      <c r="B239" s="74"/>
      <c r="C239" s="74"/>
      <c r="D239" s="19">
        <f aca="true" t="shared" si="56" ref="D239:K239">D225+D229+D235+D236</f>
        <v>6201</v>
      </c>
      <c r="E239" s="19">
        <f t="shared" si="56"/>
        <v>2001.5</v>
      </c>
      <c r="F239" s="19">
        <f t="shared" si="56"/>
        <v>67</v>
      </c>
      <c r="G239" s="19">
        <f t="shared" si="56"/>
        <v>693</v>
      </c>
      <c r="H239" s="19">
        <f t="shared" si="56"/>
        <v>1069.5</v>
      </c>
      <c r="I239" s="19">
        <f t="shared" si="56"/>
        <v>172</v>
      </c>
      <c r="J239" s="19">
        <f t="shared" si="56"/>
        <v>0</v>
      </c>
      <c r="K239" s="19">
        <f t="shared" si="56"/>
        <v>0</v>
      </c>
    </row>
    <row r="240" spans="1:11" ht="33.75" customHeight="1" hidden="1">
      <c r="A240" s="129"/>
      <c r="B240" s="130"/>
      <c r="C240" s="130"/>
      <c r="D240" s="15"/>
      <c r="E240" s="120"/>
      <c r="F240" s="4"/>
      <c r="G240" s="4"/>
      <c r="H240" s="4"/>
      <c r="I240" s="4"/>
      <c r="J240" s="4"/>
      <c r="K240" s="4"/>
    </row>
    <row r="241" spans="1:11" s="10" customFormat="1" ht="19.5" customHeight="1" hidden="1">
      <c r="A241" s="40"/>
      <c r="B241" s="5"/>
      <c r="C241" s="60"/>
      <c r="D241" s="9"/>
      <c r="E241" s="11"/>
      <c r="F241" s="20"/>
      <c r="G241" s="20"/>
      <c r="H241" s="20"/>
      <c r="I241" s="20"/>
      <c r="J241" s="20"/>
      <c r="K241" s="20"/>
    </row>
    <row r="242" spans="1:11" s="10" customFormat="1" ht="18.75" hidden="1">
      <c r="A242" s="38"/>
      <c r="B242" s="8"/>
      <c r="C242" s="59"/>
      <c r="D242" s="27"/>
      <c r="E242" s="118"/>
      <c r="F242" s="9"/>
      <c r="G242" s="9"/>
      <c r="H242" s="9"/>
      <c r="I242" s="9"/>
      <c r="J242" s="9"/>
      <c r="K242" s="9"/>
    </row>
    <row r="243" spans="1:11" s="56" customFormat="1" ht="15.75" customHeight="1" hidden="1">
      <c r="A243" s="38"/>
      <c r="B243" s="8"/>
      <c r="C243" s="58"/>
      <c r="D243" s="21"/>
      <c r="E243" s="118"/>
      <c r="F243" s="21"/>
      <c r="G243" s="21"/>
      <c r="H243" s="21"/>
      <c r="I243" s="21"/>
      <c r="J243" s="21"/>
      <c r="K243" s="21"/>
    </row>
    <row r="244" spans="1:11" s="10" customFormat="1" ht="15.75" hidden="1">
      <c r="A244" s="38"/>
      <c r="B244" s="8"/>
      <c r="C244" s="59"/>
      <c r="D244" s="9"/>
      <c r="E244" s="118"/>
      <c r="F244" s="9"/>
      <c r="G244" s="9"/>
      <c r="H244" s="9"/>
      <c r="I244" s="9"/>
      <c r="J244" s="9"/>
      <c r="K244" s="9"/>
    </row>
    <row r="245" spans="1:11" s="10" customFormat="1" ht="15.75" hidden="1">
      <c r="A245" s="40"/>
      <c r="B245" s="5"/>
      <c r="C245" s="60"/>
      <c r="D245" s="6"/>
      <c r="E245" s="11"/>
      <c r="F245" s="6"/>
      <c r="G245" s="6"/>
      <c r="H245" s="6"/>
      <c r="I245" s="6"/>
      <c r="J245" s="6"/>
      <c r="K245" s="6"/>
    </row>
    <row r="246" spans="1:11" s="10" customFormat="1" ht="15.75" hidden="1">
      <c r="A246" s="38"/>
      <c r="B246" s="8"/>
      <c r="C246" s="59"/>
      <c r="D246" s="9"/>
      <c r="E246" s="118"/>
      <c r="F246" s="9"/>
      <c r="G246" s="9"/>
      <c r="H246" s="9"/>
      <c r="I246" s="9"/>
      <c r="J246" s="9"/>
      <c r="K246" s="9"/>
    </row>
    <row r="247" spans="1:11" s="56" customFormat="1" ht="15.75" customHeight="1" hidden="1">
      <c r="A247" s="38"/>
      <c r="B247" s="8"/>
      <c r="C247" s="59"/>
      <c r="D247" s="21"/>
      <c r="E247" s="118"/>
      <c r="F247" s="21"/>
      <c r="G247" s="21"/>
      <c r="H247" s="21"/>
      <c r="I247" s="21"/>
      <c r="J247" s="21"/>
      <c r="K247" s="21"/>
    </row>
    <row r="248" spans="1:11" s="10" customFormat="1" ht="15.75" hidden="1">
      <c r="A248" s="38"/>
      <c r="B248" s="8"/>
      <c r="C248" s="59"/>
      <c r="D248" s="18"/>
      <c r="E248" s="116"/>
      <c r="F248" s="18"/>
      <c r="G248" s="18"/>
      <c r="H248" s="18"/>
      <c r="I248" s="18"/>
      <c r="J248" s="18"/>
      <c r="K248" s="18"/>
    </row>
    <row r="249" spans="1:11" s="10" customFormat="1" ht="15.75" hidden="1">
      <c r="A249" s="38"/>
      <c r="B249" s="8"/>
      <c r="C249" s="59"/>
      <c r="D249" s="18"/>
      <c r="E249" s="116"/>
      <c r="F249" s="18"/>
      <c r="G249" s="18"/>
      <c r="H249" s="18"/>
      <c r="I249" s="18"/>
      <c r="J249" s="18"/>
      <c r="K249" s="18"/>
    </row>
    <row r="250" spans="1:11" s="10" customFormat="1" ht="15.75" hidden="1">
      <c r="A250" s="38"/>
      <c r="B250" s="8"/>
      <c r="C250" s="59"/>
      <c r="D250" s="18"/>
      <c r="E250" s="116"/>
      <c r="F250" s="18"/>
      <c r="G250" s="18"/>
      <c r="H250" s="18"/>
      <c r="I250" s="18"/>
      <c r="J250" s="18"/>
      <c r="K250" s="18"/>
    </row>
    <row r="251" spans="1:11" s="56" customFormat="1" ht="15.75" customHeight="1" hidden="1">
      <c r="A251" s="38"/>
      <c r="B251" s="8"/>
      <c r="C251" s="9"/>
      <c r="D251" s="55"/>
      <c r="E251" s="120"/>
      <c r="F251" s="55"/>
      <c r="G251" s="55"/>
      <c r="H251" s="55"/>
      <c r="I251" s="55"/>
      <c r="J251" s="55"/>
      <c r="K251" s="55"/>
    </row>
    <row r="252" spans="1:11" s="10" customFormat="1" ht="18" customHeight="1" hidden="1">
      <c r="A252" s="38"/>
      <c r="B252" s="8"/>
      <c r="C252" s="33"/>
      <c r="D252" s="23"/>
      <c r="E252" s="116"/>
      <c r="F252" s="23"/>
      <c r="G252" s="23"/>
      <c r="H252" s="23"/>
      <c r="I252" s="23"/>
      <c r="J252" s="23"/>
      <c r="K252" s="23"/>
    </row>
    <row r="253" spans="1:11" s="7" customFormat="1" ht="15.75" hidden="1">
      <c r="A253" s="40"/>
      <c r="B253" s="5"/>
      <c r="C253" s="60"/>
      <c r="D253" s="6"/>
      <c r="E253" s="116"/>
      <c r="F253" s="6"/>
      <c r="G253" s="6"/>
      <c r="H253" s="6"/>
      <c r="I253" s="6"/>
      <c r="J253" s="6"/>
      <c r="K253" s="6"/>
    </row>
    <row r="254" spans="1:11" s="10" customFormat="1" ht="18" customHeight="1" hidden="1">
      <c r="A254" s="38"/>
      <c r="B254" s="8"/>
      <c r="C254" s="9"/>
      <c r="D254" s="23"/>
      <c r="E254" s="116"/>
      <c r="F254" s="23"/>
      <c r="G254" s="23"/>
      <c r="H254" s="23"/>
      <c r="I254" s="23"/>
      <c r="J254" s="23"/>
      <c r="K254" s="23"/>
    </row>
    <row r="255" spans="1:11" s="10" customFormat="1" ht="18" customHeight="1" hidden="1">
      <c r="A255" s="38"/>
      <c r="B255" s="8"/>
      <c r="C255" s="9"/>
      <c r="D255" s="23"/>
      <c r="E255" s="116"/>
      <c r="F255" s="23"/>
      <c r="G255" s="23"/>
      <c r="H255" s="23"/>
      <c r="I255" s="23"/>
      <c r="J255" s="23"/>
      <c r="K255" s="23"/>
    </row>
    <row r="256" spans="1:11" s="29" customFormat="1" ht="18.75" hidden="1">
      <c r="A256" s="124"/>
      <c r="B256" s="125"/>
      <c r="C256" s="125"/>
      <c r="D256" s="27"/>
      <c r="E256" s="26"/>
      <c r="F256" s="26"/>
      <c r="G256" s="27"/>
      <c r="H256" s="27"/>
      <c r="I256" s="27"/>
      <c r="J256" s="27"/>
      <c r="K256" s="27"/>
    </row>
    <row r="257" spans="1:11" s="52" customFormat="1" ht="18.75">
      <c r="A257" s="126" t="s">
        <v>45</v>
      </c>
      <c r="B257" s="127"/>
      <c r="C257" s="128"/>
      <c r="D257" s="30"/>
      <c r="E257" s="27"/>
      <c r="F257" s="30"/>
      <c r="G257" s="30"/>
      <c r="H257" s="30"/>
      <c r="I257" s="30"/>
      <c r="J257" s="30"/>
      <c r="K257" s="30"/>
    </row>
    <row r="258" spans="1:11" s="53" customFormat="1" ht="15.75">
      <c r="A258" s="42" t="s">
        <v>46</v>
      </c>
      <c r="B258" s="22" t="s">
        <v>47</v>
      </c>
      <c r="C258" s="33" t="s">
        <v>105</v>
      </c>
      <c r="D258" s="21">
        <v>10</v>
      </c>
      <c r="E258" s="118">
        <f>SUM(F258:K258)</f>
        <v>5</v>
      </c>
      <c r="F258" s="21">
        <v>5</v>
      </c>
      <c r="G258" s="21"/>
      <c r="H258" s="21"/>
      <c r="I258" s="21"/>
      <c r="J258" s="21"/>
      <c r="K258" s="21"/>
    </row>
    <row r="259" spans="1:11" s="53" customFormat="1" ht="15.75">
      <c r="A259" s="42" t="s">
        <v>46</v>
      </c>
      <c r="B259" s="22" t="s">
        <v>37</v>
      </c>
      <c r="C259" s="33" t="s">
        <v>106</v>
      </c>
      <c r="D259" s="23">
        <v>65</v>
      </c>
      <c r="E259" s="118">
        <f>SUM(F259:K259)</f>
        <v>5</v>
      </c>
      <c r="F259" s="23">
        <v>5</v>
      </c>
      <c r="G259" s="23"/>
      <c r="H259" s="23"/>
      <c r="I259" s="23"/>
      <c r="J259" s="23"/>
      <c r="K259" s="23"/>
    </row>
    <row r="260" spans="1:11" s="53" customFormat="1" ht="15.75">
      <c r="A260" s="42" t="s">
        <v>46</v>
      </c>
      <c r="B260" s="22" t="s">
        <v>54</v>
      </c>
      <c r="C260" s="59" t="s">
        <v>15</v>
      </c>
      <c r="D260" s="23">
        <v>29</v>
      </c>
      <c r="E260" s="118">
        <f>SUM(F260:K260)</f>
        <v>5</v>
      </c>
      <c r="F260" s="23">
        <v>5</v>
      </c>
      <c r="G260" s="23"/>
      <c r="H260" s="23"/>
      <c r="I260" s="23"/>
      <c r="J260" s="23"/>
      <c r="K260" s="23"/>
    </row>
    <row r="261" spans="1:11" s="53" customFormat="1" ht="15.75" hidden="1">
      <c r="A261" s="42"/>
      <c r="B261" s="22"/>
      <c r="C261" s="33"/>
      <c r="D261" s="23"/>
      <c r="E261" s="118"/>
      <c r="F261" s="23"/>
      <c r="G261" s="23"/>
      <c r="H261" s="23"/>
      <c r="I261" s="23"/>
      <c r="J261" s="23"/>
      <c r="K261" s="23"/>
    </row>
    <row r="262" spans="1:11" s="53" customFormat="1" ht="15.75" hidden="1">
      <c r="A262" s="42"/>
      <c r="B262" s="22"/>
      <c r="C262" s="33"/>
      <c r="D262" s="23"/>
      <c r="E262" s="118"/>
      <c r="F262" s="23"/>
      <c r="G262" s="23"/>
      <c r="H262" s="23"/>
      <c r="I262" s="23"/>
      <c r="J262" s="23"/>
      <c r="K262" s="23"/>
    </row>
    <row r="263" spans="1:11" s="53" customFormat="1" ht="15.75" hidden="1">
      <c r="A263" s="42"/>
      <c r="B263" s="22"/>
      <c r="C263" s="33"/>
      <c r="D263" s="23"/>
      <c r="E263" s="118"/>
      <c r="F263" s="23"/>
      <c r="G263" s="23"/>
      <c r="H263" s="23"/>
      <c r="I263" s="23"/>
      <c r="J263" s="23"/>
      <c r="K263" s="23"/>
    </row>
    <row r="264" spans="1:11" s="53" customFormat="1" ht="18.75">
      <c r="A264" s="73" t="s">
        <v>48</v>
      </c>
      <c r="B264" s="74"/>
      <c r="C264" s="74"/>
      <c r="D264" s="19">
        <f aca="true" t="shared" si="57" ref="D264:K264">D258+D259+D260</f>
        <v>104</v>
      </c>
      <c r="E264" s="19">
        <f t="shared" si="57"/>
        <v>15</v>
      </c>
      <c r="F264" s="19">
        <f t="shared" si="57"/>
        <v>15</v>
      </c>
      <c r="G264" s="19">
        <f t="shared" si="57"/>
        <v>0</v>
      </c>
      <c r="H264" s="19">
        <f t="shared" si="57"/>
        <v>0</v>
      </c>
      <c r="I264" s="19">
        <f t="shared" si="57"/>
        <v>0</v>
      </c>
      <c r="J264" s="19">
        <f t="shared" si="57"/>
        <v>0</v>
      </c>
      <c r="K264" s="19">
        <f t="shared" si="57"/>
        <v>0</v>
      </c>
    </row>
    <row r="265" spans="1:11" s="53" customFormat="1" ht="36" customHeight="1">
      <c r="A265" s="129" t="s">
        <v>103</v>
      </c>
      <c r="B265" s="130"/>
      <c r="C265" s="130"/>
      <c r="D265" s="77"/>
      <c r="E265" s="118"/>
      <c r="F265" s="77"/>
      <c r="G265" s="77"/>
      <c r="H265" s="77"/>
      <c r="I265" s="77"/>
      <c r="J265" s="77"/>
      <c r="K265" s="77"/>
    </row>
    <row r="266" spans="1:11" s="81" customFormat="1" ht="22.5" customHeight="1" hidden="1">
      <c r="A266" s="42" t="s">
        <v>104</v>
      </c>
      <c r="B266" s="8">
        <v>222</v>
      </c>
      <c r="C266" s="59" t="s">
        <v>6</v>
      </c>
      <c r="D266" s="80"/>
      <c r="E266" s="118"/>
      <c r="F266" s="80"/>
      <c r="G266" s="80"/>
      <c r="H266" s="80"/>
      <c r="I266" s="80"/>
      <c r="J266" s="80"/>
      <c r="K266" s="80"/>
    </row>
    <row r="267" spans="1:11" s="81" customFormat="1" ht="18" customHeight="1" hidden="1">
      <c r="A267" s="42" t="s">
        <v>104</v>
      </c>
      <c r="B267" s="8">
        <v>224</v>
      </c>
      <c r="C267" s="59" t="s">
        <v>8</v>
      </c>
      <c r="D267" s="80">
        <v>0</v>
      </c>
      <c r="E267" s="118">
        <f aca="true" t="shared" si="58" ref="E267:E272">SUM(F267:K267)</f>
        <v>0</v>
      </c>
      <c r="F267" s="80"/>
      <c r="G267" s="80"/>
      <c r="H267" s="80"/>
      <c r="I267" s="80"/>
      <c r="J267" s="80"/>
      <c r="K267" s="80"/>
    </row>
    <row r="268" spans="1:11" s="81" customFormat="1" ht="18.75" customHeight="1" hidden="1">
      <c r="A268" s="42" t="s">
        <v>104</v>
      </c>
      <c r="B268" s="8">
        <v>225</v>
      </c>
      <c r="C268" s="59" t="s">
        <v>9</v>
      </c>
      <c r="D268" s="80">
        <v>0</v>
      </c>
      <c r="E268" s="118">
        <f t="shared" si="58"/>
        <v>0</v>
      </c>
      <c r="F268" s="80"/>
      <c r="G268" s="80"/>
      <c r="H268" s="80"/>
      <c r="I268" s="80"/>
      <c r="J268" s="80"/>
      <c r="K268" s="80"/>
    </row>
    <row r="269" spans="1:11" s="81" customFormat="1" ht="18.75" customHeight="1">
      <c r="A269" s="42" t="s">
        <v>104</v>
      </c>
      <c r="B269" s="8">
        <v>226</v>
      </c>
      <c r="C269" s="33" t="s">
        <v>105</v>
      </c>
      <c r="D269" s="80">
        <v>10</v>
      </c>
      <c r="E269" s="118">
        <f t="shared" si="58"/>
        <v>5</v>
      </c>
      <c r="F269" s="80">
        <v>5</v>
      </c>
      <c r="G269" s="80"/>
      <c r="H269" s="80"/>
      <c r="I269" s="80"/>
      <c r="J269" s="80"/>
      <c r="K269" s="80"/>
    </row>
    <row r="270" spans="1:11" s="53" customFormat="1" ht="15.75">
      <c r="A270" s="42" t="s">
        <v>104</v>
      </c>
      <c r="B270" s="22" t="s">
        <v>37</v>
      </c>
      <c r="C270" s="33" t="s">
        <v>106</v>
      </c>
      <c r="D270" s="23">
        <v>65</v>
      </c>
      <c r="E270" s="118">
        <f t="shared" si="58"/>
        <v>5</v>
      </c>
      <c r="F270" s="23">
        <v>5</v>
      </c>
      <c r="G270" s="23"/>
      <c r="H270" s="23"/>
      <c r="I270" s="23"/>
      <c r="J270" s="23"/>
      <c r="K270" s="23"/>
    </row>
    <row r="271" spans="1:11" s="53" customFormat="1" ht="15.75">
      <c r="A271" s="42" t="s">
        <v>104</v>
      </c>
      <c r="B271" s="22" t="s">
        <v>49</v>
      </c>
      <c r="C271" s="59" t="s">
        <v>14</v>
      </c>
      <c r="D271" s="23">
        <v>50</v>
      </c>
      <c r="E271" s="118">
        <f t="shared" si="58"/>
        <v>5</v>
      </c>
      <c r="F271" s="23">
        <v>5</v>
      </c>
      <c r="G271" s="23"/>
      <c r="H271" s="23"/>
      <c r="I271" s="23"/>
      <c r="J271" s="23"/>
      <c r="K271" s="23"/>
    </row>
    <row r="272" spans="1:11" s="53" customFormat="1" ht="15.75">
      <c r="A272" s="42" t="s">
        <v>104</v>
      </c>
      <c r="B272" s="22" t="s">
        <v>54</v>
      </c>
      <c r="C272" s="59" t="s">
        <v>15</v>
      </c>
      <c r="D272" s="23">
        <v>75</v>
      </c>
      <c r="E272" s="118">
        <f t="shared" si="58"/>
        <v>5</v>
      </c>
      <c r="F272" s="23">
        <v>5</v>
      </c>
      <c r="G272" s="23"/>
      <c r="H272" s="23"/>
      <c r="I272" s="23"/>
      <c r="J272" s="23"/>
      <c r="K272" s="23"/>
    </row>
    <row r="273" spans="1:11" s="53" customFormat="1" ht="15.75" hidden="1">
      <c r="A273" s="42" t="s">
        <v>104</v>
      </c>
      <c r="B273" s="22" t="s">
        <v>49</v>
      </c>
      <c r="C273" s="59" t="s">
        <v>14</v>
      </c>
      <c r="D273" s="23"/>
      <c r="E273" s="118"/>
      <c r="F273" s="23"/>
      <c r="G273" s="23"/>
      <c r="H273" s="23"/>
      <c r="I273" s="23"/>
      <c r="J273" s="23"/>
      <c r="K273" s="23"/>
    </row>
    <row r="274" spans="1:12" s="54" customFormat="1" ht="18.75">
      <c r="A274" s="124" t="s">
        <v>34</v>
      </c>
      <c r="B274" s="125"/>
      <c r="C274" s="125"/>
      <c r="D274" s="26">
        <f aca="true" t="shared" si="59" ref="D274:K274">D272+D271+D270+D269</f>
        <v>200</v>
      </c>
      <c r="E274" s="26">
        <f t="shared" si="59"/>
        <v>20</v>
      </c>
      <c r="F274" s="26">
        <f t="shared" si="59"/>
        <v>20</v>
      </c>
      <c r="G274" s="26">
        <f t="shared" si="59"/>
        <v>0</v>
      </c>
      <c r="H274" s="26">
        <f t="shared" si="59"/>
        <v>0</v>
      </c>
      <c r="I274" s="26">
        <f t="shared" si="59"/>
        <v>0</v>
      </c>
      <c r="J274" s="26">
        <f t="shared" si="59"/>
        <v>0</v>
      </c>
      <c r="K274" s="26">
        <f t="shared" si="59"/>
        <v>0</v>
      </c>
      <c r="L274" s="79"/>
    </row>
    <row r="275" spans="1:11" s="29" customFormat="1" ht="18.75" hidden="1">
      <c r="A275" s="124"/>
      <c r="B275" s="125"/>
      <c r="C275" s="125"/>
      <c r="D275" s="26"/>
      <c r="E275" s="26"/>
      <c r="F275" s="26"/>
      <c r="G275" s="26"/>
      <c r="H275" s="26"/>
      <c r="I275" s="26"/>
      <c r="J275" s="26"/>
      <c r="K275" s="26"/>
    </row>
    <row r="276" spans="1:11" ht="19.5" customHeight="1" hidden="1">
      <c r="A276" s="34" t="s">
        <v>107</v>
      </c>
      <c r="B276" s="3"/>
      <c r="C276" s="4"/>
      <c r="D276" s="4"/>
      <c r="E276" s="120"/>
      <c r="F276" s="4"/>
      <c r="G276" s="4"/>
      <c r="H276" s="4"/>
      <c r="I276" s="4"/>
      <c r="J276" s="4"/>
      <c r="K276" s="4"/>
    </row>
    <row r="277" spans="1:11" s="10" customFormat="1" ht="37.5" customHeight="1" hidden="1">
      <c r="A277" s="38" t="s">
        <v>108</v>
      </c>
      <c r="B277" s="8">
        <v>251</v>
      </c>
      <c r="C277" s="59" t="s">
        <v>42</v>
      </c>
      <c r="D277" s="23">
        <v>0</v>
      </c>
      <c r="E277" s="116">
        <f>SUM(F277:K277)</f>
        <v>0</v>
      </c>
      <c r="F277" s="23"/>
      <c r="G277" s="23"/>
      <c r="H277" s="23"/>
      <c r="I277" s="23"/>
      <c r="J277" s="23"/>
      <c r="K277" s="23"/>
    </row>
    <row r="278" spans="1:11" s="29" customFormat="1" ht="18.75" hidden="1">
      <c r="A278" s="124"/>
      <c r="B278" s="125"/>
      <c r="C278" s="125"/>
      <c r="D278" s="26"/>
      <c r="E278" s="26"/>
      <c r="F278" s="26"/>
      <c r="G278" s="26"/>
      <c r="H278" s="26"/>
      <c r="I278" s="26"/>
      <c r="J278" s="26"/>
      <c r="K278" s="26"/>
    </row>
    <row r="279" spans="1:11" s="54" customFormat="1" ht="18.75" hidden="1">
      <c r="A279" s="124" t="s">
        <v>109</v>
      </c>
      <c r="B279" s="125"/>
      <c r="C279" s="125"/>
      <c r="D279" s="26">
        <f aca="true" t="shared" si="60" ref="D279:I279">D277+D278</f>
        <v>0</v>
      </c>
      <c r="E279" s="26">
        <f t="shared" si="60"/>
        <v>0</v>
      </c>
      <c r="F279" s="26">
        <f t="shared" si="60"/>
        <v>0</v>
      </c>
      <c r="G279" s="26">
        <f t="shared" si="60"/>
        <v>0</v>
      </c>
      <c r="H279" s="26">
        <f t="shared" si="60"/>
        <v>0</v>
      </c>
      <c r="I279" s="26">
        <f t="shared" si="60"/>
        <v>0</v>
      </c>
      <c r="J279" s="26"/>
      <c r="K279" s="26">
        <f>K277+K278</f>
        <v>0</v>
      </c>
    </row>
    <row r="280" spans="1:11" s="28" customFormat="1" ht="22.5" customHeight="1">
      <c r="A280" s="43"/>
      <c r="B280" s="31"/>
      <c r="C280" s="30" t="s">
        <v>40</v>
      </c>
      <c r="D280" s="32">
        <f aca="true" t="shared" si="61" ref="D280:K280">D279+D274+D264+D239+D206+D191+D112+D96+D130+D137</f>
        <v>76247</v>
      </c>
      <c r="E280" s="26">
        <f t="shared" si="61"/>
        <v>10675.6</v>
      </c>
      <c r="F280" s="32">
        <f t="shared" si="61"/>
        <v>1491</v>
      </c>
      <c r="G280" s="32">
        <f t="shared" si="61"/>
        <v>2669</v>
      </c>
      <c r="H280" s="32">
        <f t="shared" si="61"/>
        <v>3752.5</v>
      </c>
      <c r="I280" s="32">
        <f t="shared" si="61"/>
        <v>2446</v>
      </c>
      <c r="J280" s="32">
        <f t="shared" si="61"/>
        <v>0</v>
      </c>
      <c r="K280" s="32">
        <f t="shared" si="61"/>
        <v>317.1</v>
      </c>
    </row>
    <row r="281" spans="1:11" s="10" customFormat="1" ht="17.25" customHeight="1">
      <c r="A281" s="44"/>
      <c r="B281" s="8">
        <v>211</v>
      </c>
      <c r="C281" s="59" t="s">
        <v>1</v>
      </c>
      <c r="D281" s="18">
        <f aca="true" t="shared" si="62" ref="D281:K281">D226+D99+D12+D132</f>
        <v>9681</v>
      </c>
      <c r="E281" s="116">
        <f t="shared" si="62"/>
        <v>6095.200000000001</v>
      </c>
      <c r="F281" s="18">
        <f t="shared" si="62"/>
        <v>76</v>
      </c>
      <c r="G281" s="18">
        <f t="shared" si="62"/>
        <v>1686</v>
      </c>
      <c r="H281" s="18">
        <f t="shared" si="62"/>
        <v>2819</v>
      </c>
      <c r="I281" s="18">
        <f t="shared" si="62"/>
        <v>1296</v>
      </c>
      <c r="J281" s="18">
        <f t="shared" si="62"/>
        <v>0</v>
      </c>
      <c r="K281" s="18">
        <f t="shared" si="62"/>
        <v>218.2</v>
      </c>
    </row>
    <row r="282" spans="1:11" s="10" customFormat="1" ht="15.75">
      <c r="A282" s="44"/>
      <c r="B282" s="8">
        <v>212</v>
      </c>
      <c r="C282" s="59" t="s">
        <v>2</v>
      </c>
      <c r="D282" s="18">
        <f aca="true" t="shared" si="63" ref="D282:K282">D227+D100+D13</f>
        <v>77</v>
      </c>
      <c r="E282" s="116">
        <f t="shared" si="63"/>
        <v>26</v>
      </c>
      <c r="F282" s="18">
        <f t="shared" si="63"/>
        <v>15</v>
      </c>
      <c r="G282" s="18">
        <f t="shared" si="63"/>
        <v>11</v>
      </c>
      <c r="H282" s="18">
        <f t="shared" si="63"/>
        <v>0</v>
      </c>
      <c r="I282" s="18">
        <f t="shared" si="63"/>
        <v>0</v>
      </c>
      <c r="J282" s="18">
        <f t="shared" si="63"/>
        <v>0</v>
      </c>
      <c r="K282" s="18">
        <f t="shared" si="63"/>
        <v>0</v>
      </c>
    </row>
    <row r="283" spans="1:11" s="10" customFormat="1" ht="15.75">
      <c r="A283" s="44"/>
      <c r="B283" s="8">
        <v>213</v>
      </c>
      <c r="C283" s="59" t="s">
        <v>3</v>
      </c>
      <c r="D283" s="18">
        <f aca="true" t="shared" si="64" ref="D283:K283">D228+D101+D14+D133</f>
        <v>2925</v>
      </c>
      <c r="E283" s="116">
        <f t="shared" si="64"/>
        <v>1836.3</v>
      </c>
      <c r="F283" s="18">
        <f t="shared" si="64"/>
        <v>307</v>
      </c>
      <c r="G283" s="18">
        <f t="shared" si="64"/>
        <v>344</v>
      </c>
      <c r="H283" s="18">
        <f t="shared" si="64"/>
        <v>933.5</v>
      </c>
      <c r="I283" s="18">
        <f t="shared" si="64"/>
        <v>186</v>
      </c>
      <c r="J283" s="18">
        <f t="shared" si="64"/>
        <v>0</v>
      </c>
      <c r="K283" s="18">
        <f t="shared" si="64"/>
        <v>65.8</v>
      </c>
    </row>
    <row r="284" spans="1:11" s="10" customFormat="1" ht="15.75">
      <c r="A284" s="44"/>
      <c r="B284" s="8">
        <v>221</v>
      </c>
      <c r="C284" s="59" t="s">
        <v>5</v>
      </c>
      <c r="D284" s="18">
        <f aca="true" t="shared" si="65" ref="D284:K284">D103+D16+D230</f>
        <v>77</v>
      </c>
      <c r="E284" s="116">
        <f t="shared" si="65"/>
        <v>55</v>
      </c>
      <c r="F284" s="18">
        <f t="shared" si="65"/>
        <v>25</v>
      </c>
      <c r="G284" s="18">
        <f t="shared" si="65"/>
        <v>22</v>
      </c>
      <c r="H284" s="18">
        <f t="shared" si="65"/>
        <v>0</v>
      </c>
      <c r="I284" s="18">
        <f t="shared" si="65"/>
        <v>0</v>
      </c>
      <c r="J284" s="18">
        <f t="shared" si="65"/>
        <v>0</v>
      </c>
      <c r="K284" s="18">
        <f t="shared" si="65"/>
        <v>8</v>
      </c>
    </row>
    <row r="285" spans="1:11" s="10" customFormat="1" ht="15.75">
      <c r="A285" s="44"/>
      <c r="B285" s="8">
        <v>222</v>
      </c>
      <c r="C285" s="59" t="s">
        <v>6</v>
      </c>
      <c r="D285" s="18">
        <f aca="true" t="shared" si="66" ref="D285:K285">SUM(D61,D104,D247,D214,D41,D79,D199,D169,D179,D231)</f>
        <v>57</v>
      </c>
      <c r="E285" s="116">
        <f t="shared" si="66"/>
        <v>22</v>
      </c>
      <c r="F285" s="18">
        <f t="shared" si="66"/>
        <v>14</v>
      </c>
      <c r="G285" s="18">
        <f t="shared" si="66"/>
        <v>0</v>
      </c>
      <c r="H285" s="18">
        <f t="shared" si="66"/>
        <v>0</v>
      </c>
      <c r="I285" s="18">
        <f t="shared" si="66"/>
        <v>0</v>
      </c>
      <c r="J285" s="18">
        <f t="shared" si="66"/>
        <v>0</v>
      </c>
      <c r="K285" s="18">
        <f t="shared" si="66"/>
        <v>8</v>
      </c>
    </row>
    <row r="286" spans="1:11" s="10" customFormat="1" ht="15.75">
      <c r="A286" s="44"/>
      <c r="B286" s="8">
        <v>223</v>
      </c>
      <c r="C286" s="59" t="s">
        <v>7</v>
      </c>
      <c r="D286" s="18">
        <f aca="true" t="shared" si="67" ref="D286:K286">D232+D162+D105+D18</f>
        <v>3831</v>
      </c>
      <c r="E286" s="116">
        <f t="shared" si="67"/>
        <v>1295</v>
      </c>
      <c r="F286" s="18">
        <f t="shared" si="67"/>
        <v>35</v>
      </c>
      <c r="G286" s="18">
        <f t="shared" si="67"/>
        <v>471</v>
      </c>
      <c r="H286" s="18">
        <f t="shared" si="67"/>
        <v>0</v>
      </c>
      <c r="I286" s="18">
        <f t="shared" si="67"/>
        <v>789</v>
      </c>
      <c r="J286" s="18">
        <f t="shared" si="67"/>
        <v>0</v>
      </c>
      <c r="K286" s="18">
        <f t="shared" si="67"/>
        <v>0</v>
      </c>
    </row>
    <row r="287" spans="1:11" s="10" customFormat="1" ht="15.75">
      <c r="A287" s="44"/>
      <c r="B287" s="8">
        <v>224</v>
      </c>
      <c r="C287" s="59" t="s">
        <v>8</v>
      </c>
      <c r="D287" s="18">
        <f aca="true" t="shared" si="68" ref="D287:I287">D267+D19</f>
        <v>0</v>
      </c>
      <c r="E287" s="116">
        <f t="shared" si="68"/>
        <v>0</v>
      </c>
      <c r="F287" s="18">
        <f t="shared" si="68"/>
        <v>0</v>
      </c>
      <c r="G287" s="18">
        <f t="shared" si="68"/>
        <v>0</v>
      </c>
      <c r="H287" s="18">
        <f t="shared" si="68"/>
        <v>0</v>
      </c>
      <c r="I287" s="18">
        <f t="shared" si="68"/>
        <v>0</v>
      </c>
      <c r="J287" s="18"/>
      <c r="K287" s="18">
        <f>K267+K19</f>
        <v>0</v>
      </c>
    </row>
    <row r="288" spans="1:11" s="10" customFormat="1" ht="15.75">
      <c r="A288" s="44"/>
      <c r="B288" s="8">
        <v>225</v>
      </c>
      <c r="C288" s="59" t="s">
        <v>9</v>
      </c>
      <c r="D288" s="18">
        <f>D233+D185+D182+D171+D163+D151+D149+D148+D141+D135+D20+D153+D136</f>
        <v>44313</v>
      </c>
      <c r="E288" s="116">
        <f aca="true" t="shared" si="69" ref="E288:K288">E233+E185+E182+E171+E163+E151+E149+E148+E141+E135+E20+E153+E136</f>
        <v>836</v>
      </c>
      <c r="F288" s="18">
        <f t="shared" si="69"/>
        <v>741</v>
      </c>
      <c r="G288" s="18">
        <f t="shared" si="69"/>
        <v>15</v>
      </c>
      <c r="H288" s="18">
        <f t="shared" si="69"/>
        <v>0</v>
      </c>
      <c r="I288" s="18">
        <f t="shared" si="69"/>
        <v>80</v>
      </c>
      <c r="J288" s="18">
        <f t="shared" si="69"/>
        <v>0</v>
      </c>
      <c r="K288" s="18">
        <f t="shared" si="69"/>
        <v>0</v>
      </c>
    </row>
    <row r="289" spans="1:11" s="10" customFormat="1" ht="15.75">
      <c r="A289" s="44"/>
      <c r="B289" s="8">
        <v>226</v>
      </c>
      <c r="C289" s="59" t="s">
        <v>10</v>
      </c>
      <c r="D289" s="18">
        <f aca="true" t="shared" si="70" ref="D289:K289">D269+D258+D234+D200+D180+D164+D150+D127+D108+D21+D186</f>
        <v>1980</v>
      </c>
      <c r="E289" s="116">
        <f t="shared" si="70"/>
        <v>134</v>
      </c>
      <c r="F289" s="18">
        <f t="shared" si="70"/>
        <v>64</v>
      </c>
      <c r="G289" s="18">
        <f t="shared" si="70"/>
        <v>40</v>
      </c>
      <c r="H289" s="18">
        <f t="shared" si="70"/>
        <v>0</v>
      </c>
      <c r="I289" s="18">
        <f t="shared" si="70"/>
        <v>30</v>
      </c>
      <c r="J289" s="18">
        <f t="shared" si="70"/>
        <v>0</v>
      </c>
      <c r="K289" s="18">
        <f t="shared" si="70"/>
        <v>0</v>
      </c>
    </row>
    <row r="290" spans="1:11" s="10" customFormat="1" ht="15.75" hidden="1">
      <c r="A290" s="44"/>
      <c r="B290" s="8">
        <v>231</v>
      </c>
      <c r="C290" s="59" t="s">
        <v>11</v>
      </c>
      <c r="D290" s="18">
        <f aca="true" t="shared" si="71" ref="D290:I290">SUM(D92)</f>
        <v>0</v>
      </c>
      <c r="E290" s="116">
        <f t="shared" si="71"/>
        <v>0</v>
      </c>
      <c r="F290" s="18">
        <f t="shared" si="71"/>
        <v>0</v>
      </c>
      <c r="G290" s="18">
        <f t="shared" si="71"/>
        <v>0</v>
      </c>
      <c r="H290" s="18">
        <f t="shared" si="71"/>
        <v>0</v>
      </c>
      <c r="I290" s="18">
        <f t="shared" si="71"/>
        <v>0</v>
      </c>
      <c r="J290" s="18"/>
      <c r="K290" s="18">
        <f>SUM(K92)</f>
        <v>0</v>
      </c>
    </row>
    <row r="291" spans="1:11" s="10" customFormat="1" ht="15.75" customHeight="1" hidden="1">
      <c r="A291" s="44"/>
      <c r="B291" s="8">
        <v>241</v>
      </c>
      <c r="C291" s="59" t="s">
        <v>78</v>
      </c>
      <c r="D291" s="18">
        <f aca="true" t="shared" si="72" ref="D291:I291">SUM(D121)</f>
        <v>0</v>
      </c>
      <c r="E291" s="116">
        <f t="shared" si="72"/>
        <v>0</v>
      </c>
      <c r="F291" s="18">
        <f t="shared" si="72"/>
        <v>0</v>
      </c>
      <c r="G291" s="18">
        <f t="shared" si="72"/>
        <v>0</v>
      </c>
      <c r="H291" s="18">
        <f t="shared" si="72"/>
        <v>0</v>
      </c>
      <c r="I291" s="18">
        <f t="shared" si="72"/>
        <v>0</v>
      </c>
      <c r="J291" s="18"/>
      <c r="K291" s="18">
        <f>SUM(K121)</f>
        <v>0</v>
      </c>
    </row>
    <row r="292" spans="1:11" s="10" customFormat="1" ht="31.5" hidden="1">
      <c r="A292" s="44"/>
      <c r="B292" s="8">
        <v>242</v>
      </c>
      <c r="C292" s="59" t="s">
        <v>59</v>
      </c>
      <c r="D292" s="18">
        <f aca="true" t="shared" si="73" ref="D292:I292">SUM(D157,D156)</f>
        <v>0</v>
      </c>
      <c r="E292" s="116">
        <f t="shared" si="73"/>
        <v>0</v>
      </c>
      <c r="F292" s="18">
        <f t="shared" si="73"/>
        <v>0</v>
      </c>
      <c r="G292" s="18">
        <f t="shared" si="73"/>
        <v>0</v>
      </c>
      <c r="H292" s="18">
        <f t="shared" si="73"/>
        <v>0</v>
      </c>
      <c r="I292" s="18">
        <f t="shared" si="73"/>
        <v>0</v>
      </c>
      <c r="J292" s="18"/>
      <c r="K292" s="18">
        <f>SUM(K157,K156)</f>
        <v>0</v>
      </c>
    </row>
    <row r="293" spans="1:11" s="10" customFormat="1" ht="33.75" customHeight="1">
      <c r="A293" s="44"/>
      <c r="B293" s="8">
        <v>251</v>
      </c>
      <c r="C293" s="59" t="s">
        <v>41</v>
      </c>
      <c r="D293" s="18">
        <f aca="true" t="shared" si="74" ref="D293:K293">D23</f>
        <v>805</v>
      </c>
      <c r="E293" s="116">
        <f t="shared" si="74"/>
        <v>0</v>
      </c>
      <c r="F293" s="18">
        <f t="shared" si="74"/>
        <v>0</v>
      </c>
      <c r="G293" s="18">
        <f t="shared" si="74"/>
        <v>0</v>
      </c>
      <c r="H293" s="18">
        <f t="shared" si="74"/>
        <v>0</v>
      </c>
      <c r="I293" s="18">
        <f t="shared" si="74"/>
        <v>0</v>
      </c>
      <c r="J293" s="18">
        <f t="shared" si="74"/>
        <v>0</v>
      </c>
      <c r="K293" s="18">
        <f t="shared" si="74"/>
        <v>0</v>
      </c>
    </row>
    <row r="294" spans="1:11" s="10" customFormat="1" ht="24.75" customHeight="1" hidden="1">
      <c r="A294" s="44"/>
      <c r="B294" s="8">
        <v>262</v>
      </c>
      <c r="C294" s="59" t="s">
        <v>35</v>
      </c>
      <c r="D294" s="18"/>
      <c r="E294" s="116">
        <f>E24</f>
        <v>0</v>
      </c>
      <c r="F294" s="18">
        <f aca="true" t="shared" si="75" ref="F294:H295">SUM(F66,F84,F46)</f>
        <v>0</v>
      </c>
      <c r="G294" s="18">
        <f t="shared" si="75"/>
        <v>0</v>
      </c>
      <c r="H294" s="18">
        <f t="shared" si="75"/>
        <v>0</v>
      </c>
      <c r="I294" s="18"/>
      <c r="J294" s="18"/>
      <c r="K294" s="18">
        <f>SUM(K66,K84,K46)</f>
        <v>0</v>
      </c>
    </row>
    <row r="295" spans="1:11" s="10" customFormat="1" ht="31.5" hidden="1">
      <c r="A295" s="44"/>
      <c r="B295" s="8">
        <v>263</v>
      </c>
      <c r="C295" s="59" t="s">
        <v>44</v>
      </c>
      <c r="D295" s="18">
        <f>SUM(D67,D85,D47)</f>
        <v>0</v>
      </c>
      <c r="E295" s="116">
        <f>SUM(E67,E85,E47)</f>
        <v>0</v>
      </c>
      <c r="F295" s="18">
        <f t="shared" si="75"/>
        <v>0</v>
      </c>
      <c r="G295" s="18">
        <f t="shared" si="75"/>
        <v>0</v>
      </c>
      <c r="H295" s="18">
        <f t="shared" si="75"/>
        <v>0</v>
      </c>
      <c r="I295" s="18">
        <f>SUM(I67,I85,I47)</f>
        <v>0</v>
      </c>
      <c r="J295" s="18"/>
      <c r="K295" s="18">
        <f>SUM(K67,K85,K47)</f>
        <v>0</v>
      </c>
    </row>
    <row r="296" spans="1:11" s="10" customFormat="1" ht="15.75">
      <c r="A296" s="44"/>
      <c r="B296" s="8">
        <v>290</v>
      </c>
      <c r="C296" s="59" t="s">
        <v>12</v>
      </c>
      <c r="D296" s="18">
        <f aca="true" t="shared" si="76" ref="D296:K296">D270+D259+D201+D187+D25+D235</f>
        <v>326</v>
      </c>
      <c r="E296" s="116">
        <f t="shared" si="76"/>
        <v>78</v>
      </c>
      <c r="F296" s="18">
        <f t="shared" si="76"/>
        <v>63</v>
      </c>
      <c r="G296" s="18">
        <f t="shared" si="76"/>
        <v>10</v>
      </c>
      <c r="H296" s="18">
        <f t="shared" si="76"/>
        <v>0</v>
      </c>
      <c r="I296" s="18">
        <f t="shared" si="76"/>
        <v>5</v>
      </c>
      <c r="J296" s="18">
        <f t="shared" si="76"/>
        <v>0</v>
      </c>
      <c r="K296" s="18">
        <f t="shared" si="76"/>
        <v>0</v>
      </c>
    </row>
    <row r="297" spans="1:11" s="10" customFormat="1" ht="15.75">
      <c r="A297" s="44"/>
      <c r="B297" s="8">
        <v>310</v>
      </c>
      <c r="C297" s="59" t="s">
        <v>14</v>
      </c>
      <c r="D297" s="18">
        <f aca="true" t="shared" si="77" ref="D297:K297">D271+D237+D204+D189+D165+D159+D128+D27+D110+D125+D183</f>
        <v>7836</v>
      </c>
      <c r="E297" s="116">
        <f t="shared" si="77"/>
        <v>81</v>
      </c>
      <c r="F297" s="18">
        <f t="shared" si="77"/>
        <v>61</v>
      </c>
      <c r="G297" s="18">
        <f t="shared" si="77"/>
        <v>0</v>
      </c>
      <c r="H297" s="18">
        <f t="shared" si="77"/>
        <v>0</v>
      </c>
      <c r="I297" s="18">
        <f t="shared" si="77"/>
        <v>20</v>
      </c>
      <c r="J297" s="18">
        <f t="shared" si="77"/>
        <v>0</v>
      </c>
      <c r="K297" s="18">
        <f t="shared" si="77"/>
        <v>0</v>
      </c>
    </row>
    <row r="298" spans="1:11" s="10" customFormat="1" ht="15.75">
      <c r="A298" s="44"/>
      <c r="B298" s="8">
        <v>340</v>
      </c>
      <c r="C298" s="59" t="s">
        <v>15</v>
      </c>
      <c r="D298" s="18">
        <f aca="true" t="shared" si="78" ref="D298:K298">D272+D260+D238+D205+D190+D184+D181+D168+D134+D129+D111+D28+D126+D160</f>
        <v>4369</v>
      </c>
      <c r="E298" s="116">
        <f t="shared" si="78"/>
        <v>217.1</v>
      </c>
      <c r="F298" s="18">
        <f t="shared" si="78"/>
        <v>90</v>
      </c>
      <c r="G298" s="18">
        <f t="shared" si="78"/>
        <v>70</v>
      </c>
      <c r="H298" s="18">
        <f t="shared" si="78"/>
        <v>0</v>
      </c>
      <c r="I298" s="18">
        <f t="shared" si="78"/>
        <v>40</v>
      </c>
      <c r="J298" s="18">
        <f t="shared" si="78"/>
        <v>0</v>
      </c>
      <c r="K298" s="18">
        <f t="shared" si="78"/>
        <v>17.1</v>
      </c>
    </row>
    <row r="299" spans="1:11" s="28" customFormat="1" ht="19.5" customHeight="1" thickBot="1">
      <c r="A299" s="45"/>
      <c r="B299" s="46"/>
      <c r="C299" s="47" t="s">
        <v>43</v>
      </c>
      <c r="D299" s="48">
        <f aca="true" t="shared" si="79" ref="D299:K299">SUM(D281:D298)</f>
        <v>76277</v>
      </c>
      <c r="E299" s="122">
        <f t="shared" si="79"/>
        <v>10675.6</v>
      </c>
      <c r="F299" s="48">
        <f>SUM(F281:F298)</f>
        <v>1491</v>
      </c>
      <c r="G299" s="48">
        <f t="shared" si="79"/>
        <v>2669</v>
      </c>
      <c r="H299" s="48">
        <f t="shared" si="79"/>
        <v>3752.5</v>
      </c>
      <c r="I299" s="48">
        <f t="shared" si="79"/>
        <v>2446</v>
      </c>
      <c r="J299" s="48">
        <f t="shared" si="79"/>
        <v>0</v>
      </c>
      <c r="K299" s="48">
        <f t="shared" si="79"/>
        <v>317.1</v>
      </c>
    </row>
    <row r="300" ht="12.75">
      <c r="E300" s="1">
        <v>10675.6</v>
      </c>
    </row>
    <row r="302" ht="12.75">
      <c r="D302" s="111">
        <v>0.025</v>
      </c>
    </row>
    <row r="303" spans="4:11" ht="12.75">
      <c r="D303" s="97" t="s">
        <v>122</v>
      </c>
      <c r="E303" s="98">
        <f>F303+G303+H303+I303+J303+K303</f>
        <v>10845.6</v>
      </c>
      <c r="F303" s="92">
        <v>1661</v>
      </c>
      <c r="G303" s="92">
        <v>2668.5</v>
      </c>
      <c r="H303" s="92">
        <v>3752.7</v>
      </c>
      <c r="I303" s="92">
        <v>2446</v>
      </c>
      <c r="J303" s="92"/>
      <c r="K303" s="92">
        <v>317.4</v>
      </c>
    </row>
    <row r="304" spans="4:10" ht="12.75">
      <c r="D304" s="97" t="s">
        <v>115</v>
      </c>
      <c r="E304" s="102"/>
      <c r="I304" s="95"/>
      <c r="J304" s="95"/>
    </row>
    <row r="305" spans="4:11" ht="12.75">
      <c r="D305" s="89" t="s">
        <v>124</v>
      </c>
      <c r="E305" s="90">
        <v>0</v>
      </c>
      <c r="F305" s="84">
        <f aca="true" t="shared" si="80" ref="F305:K305">F303-F299</f>
        <v>170</v>
      </c>
      <c r="G305" s="84">
        <f t="shared" si="80"/>
        <v>-0.5</v>
      </c>
      <c r="H305" s="84">
        <f t="shared" si="80"/>
        <v>0.1999999999998181</v>
      </c>
      <c r="I305" s="84">
        <f t="shared" si="80"/>
        <v>0</v>
      </c>
      <c r="J305" s="84">
        <f t="shared" si="80"/>
        <v>0</v>
      </c>
      <c r="K305" s="84">
        <f t="shared" si="80"/>
        <v>0.2999999999999545</v>
      </c>
    </row>
    <row r="306" spans="5:8" ht="12.75">
      <c r="E306" s="91"/>
      <c r="H306" s="113"/>
    </row>
    <row r="307" spans="5:8" ht="12.75">
      <c r="E307" s="91"/>
      <c r="H307" s="113"/>
    </row>
    <row r="310" spans="3:6" ht="12.75">
      <c r="C310" s="1">
        <v>2.5</v>
      </c>
      <c r="E310" s="1">
        <v>6775.5</v>
      </c>
      <c r="F310" s="1">
        <v>169.39</v>
      </c>
    </row>
  </sheetData>
  <sheetProtection/>
  <mergeCells count="30">
    <mergeCell ref="A275:C275"/>
    <mergeCell ref="A192:C192"/>
    <mergeCell ref="A196:C196"/>
    <mergeCell ref="A124:C124"/>
    <mergeCell ref="A130:C130"/>
    <mergeCell ref="A191:C191"/>
    <mergeCell ref="A274:C274"/>
    <mergeCell ref="A256:C256"/>
    <mergeCell ref="A257:C257"/>
    <mergeCell ref="A265:C265"/>
    <mergeCell ref="A123:C123"/>
    <mergeCell ref="A113:C113"/>
    <mergeCell ref="A119:C119"/>
    <mergeCell ref="A240:C240"/>
    <mergeCell ref="A197:C197"/>
    <mergeCell ref="A223:C223"/>
    <mergeCell ref="A224:C224"/>
    <mergeCell ref="A207:C207"/>
    <mergeCell ref="A131:C131"/>
    <mergeCell ref="A137:C137"/>
    <mergeCell ref="H2:K3"/>
    <mergeCell ref="A279:C279"/>
    <mergeCell ref="A9:C9"/>
    <mergeCell ref="A96:C96"/>
    <mergeCell ref="A120:C120"/>
    <mergeCell ref="A8:D8"/>
    <mergeCell ref="A5:K5"/>
    <mergeCell ref="A112:C112"/>
    <mergeCell ref="A278:C278"/>
    <mergeCell ref="A206:C206"/>
  </mergeCells>
  <printOptions/>
  <pageMargins left="0.7874015748031497" right="0.1968503937007874" top="0.7874015748031497" bottom="0.1968503937007874" header="0" footer="0"/>
  <pageSetup fitToHeight="2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8"/>
  <sheetViews>
    <sheetView tabSelected="1" view="pageBreakPreview" zoomScale="60" zoomScalePageLayoutView="0" workbookViewId="0" topLeftCell="A1">
      <selection activeCell="G16" sqref="G16"/>
    </sheetView>
  </sheetViews>
  <sheetFormatPr defaultColWidth="9.00390625" defaultRowHeight="12.75"/>
  <cols>
    <col min="1" max="1" width="8.00390625" style="1" customWidth="1"/>
    <col min="2" max="2" width="7.00390625" style="2" customWidth="1"/>
    <col min="3" max="3" width="51.875" style="1" customWidth="1"/>
    <col min="4" max="4" width="14.875" style="1" hidden="1" customWidth="1"/>
    <col min="5" max="11" width="14.875" style="1" customWidth="1"/>
    <col min="12" max="16384" width="9.125" style="1" customWidth="1"/>
  </cols>
  <sheetData>
    <row r="1" ht="18" customHeight="1">
      <c r="K1" s="103"/>
    </row>
    <row r="2" spans="2:11" s="64" customFormat="1" ht="76.5" customHeight="1">
      <c r="B2" s="65"/>
      <c r="C2" s="72"/>
      <c r="D2" s="72"/>
      <c r="E2" s="72"/>
      <c r="F2" s="72"/>
      <c r="G2" s="72"/>
      <c r="H2" s="136" t="s">
        <v>167</v>
      </c>
      <c r="I2" s="137"/>
      <c r="J2" s="137"/>
      <c r="K2" s="137"/>
    </row>
    <row r="3" spans="2:11" s="64" customFormat="1" ht="13.5">
      <c r="B3" s="65"/>
      <c r="H3" s="137"/>
      <c r="I3" s="137"/>
      <c r="J3" s="137"/>
      <c r="K3" s="137"/>
    </row>
    <row r="4" s="64" customFormat="1" ht="13.5">
      <c r="B4" s="65"/>
    </row>
    <row r="5" spans="1:11" s="64" customFormat="1" ht="38.25" customHeight="1">
      <c r="A5" s="141" t="s">
        <v>157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2:11" s="64" customFormat="1" ht="14.25" thickBot="1">
      <c r="B6" s="65"/>
      <c r="K6" s="64" t="s">
        <v>100</v>
      </c>
    </row>
    <row r="7" spans="2:11" s="64" customFormat="1" ht="17.25" hidden="1" thickBot="1">
      <c r="B7" s="65"/>
      <c r="D7" s="66"/>
      <c r="E7" s="66"/>
      <c r="F7" s="66">
        <v>1316</v>
      </c>
      <c r="G7" s="66">
        <v>2115</v>
      </c>
      <c r="H7" s="66">
        <v>1550</v>
      </c>
      <c r="I7" s="66"/>
      <c r="J7" s="66"/>
      <c r="K7" s="66"/>
    </row>
    <row r="8" spans="1:4" ht="15" customHeight="1" hidden="1" thickBot="1">
      <c r="A8" s="140"/>
      <c r="B8" s="140"/>
      <c r="C8" s="140"/>
      <c r="D8" s="140"/>
    </row>
    <row r="9" spans="1:11" ht="55.5" customHeight="1">
      <c r="A9" s="138" t="s">
        <v>60</v>
      </c>
      <c r="B9" s="139"/>
      <c r="C9" s="139"/>
      <c r="D9" s="67" t="s">
        <v>135</v>
      </c>
      <c r="E9" s="115" t="s">
        <v>155</v>
      </c>
      <c r="F9" s="68" t="s">
        <v>97</v>
      </c>
      <c r="G9" s="69" t="s">
        <v>98</v>
      </c>
      <c r="H9" s="69" t="s">
        <v>99</v>
      </c>
      <c r="I9" s="69" t="s">
        <v>120</v>
      </c>
      <c r="J9" s="69" t="s">
        <v>121</v>
      </c>
      <c r="K9" s="69" t="s">
        <v>129</v>
      </c>
    </row>
    <row r="10" spans="1:11" s="7" customFormat="1" ht="20.25" customHeight="1">
      <c r="A10" s="34" t="s">
        <v>21</v>
      </c>
      <c r="B10" s="50"/>
      <c r="C10" s="49"/>
      <c r="D10" s="49"/>
      <c r="E10" s="11"/>
      <c r="F10" s="49"/>
      <c r="G10" s="49"/>
      <c r="H10" s="49"/>
      <c r="I10" s="49"/>
      <c r="J10" s="49"/>
      <c r="K10" s="49"/>
    </row>
    <row r="11" spans="1:11" s="7" customFormat="1" ht="34.5" customHeight="1">
      <c r="A11" s="35" t="s">
        <v>0</v>
      </c>
      <c r="B11" s="5">
        <v>210</v>
      </c>
      <c r="C11" s="60" t="s">
        <v>30</v>
      </c>
      <c r="D11" s="25">
        <f aca="true" t="shared" si="0" ref="D11:K11">SUM(D12:D14)</f>
        <v>10778</v>
      </c>
      <c r="E11" s="19">
        <f t="shared" si="0"/>
        <v>5441</v>
      </c>
      <c r="F11" s="25">
        <f t="shared" si="0"/>
        <v>538</v>
      </c>
      <c r="G11" s="25">
        <f t="shared" si="0"/>
        <v>1168</v>
      </c>
      <c r="H11" s="25">
        <f t="shared" si="0"/>
        <v>2543</v>
      </c>
      <c r="I11" s="25">
        <f t="shared" si="0"/>
        <v>1192</v>
      </c>
      <c r="J11" s="25">
        <f t="shared" si="0"/>
        <v>0</v>
      </c>
      <c r="K11" s="25">
        <f t="shared" si="0"/>
        <v>0</v>
      </c>
    </row>
    <row r="12" spans="1:11" s="10" customFormat="1" ht="15.75">
      <c r="A12" s="36" t="s">
        <v>0</v>
      </c>
      <c r="B12" s="8">
        <v>211</v>
      </c>
      <c r="C12" s="59" t="s">
        <v>1</v>
      </c>
      <c r="D12" s="18">
        <f aca="true" t="shared" si="1" ref="D12:K12">SUM(D30,D35,D56,D74)</f>
        <v>8255</v>
      </c>
      <c r="E12" s="116">
        <f t="shared" si="1"/>
        <v>4171</v>
      </c>
      <c r="F12" s="18">
        <f t="shared" si="1"/>
        <v>477</v>
      </c>
      <c r="G12" s="18">
        <f t="shared" si="1"/>
        <v>922</v>
      </c>
      <c r="H12" s="18">
        <f t="shared" si="1"/>
        <v>2111</v>
      </c>
      <c r="I12" s="18">
        <f t="shared" si="1"/>
        <v>661</v>
      </c>
      <c r="J12" s="18">
        <f t="shared" si="1"/>
        <v>0</v>
      </c>
      <c r="K12" s="18">
        <f t="shared" si="1"/>
        <v>0</v>
      </c>
    </row>
    <row r="13" spans="1:11" s="10" customFormat="1" ht="15.75">
      <c r="A13" s="36" t="s">
        <v>0</v>
      </c>
      <c r="B13" s="8">
        <v>212</v>
      </c>
      <c r="C13" s="59" t="s">
        <v>2</v>
      </c>
      <c r="D13" s="18">
        <f aca="true" t="shared" si="2" ref="D13:K13">SUM(D57,D36,D75,D37,D31)</f>
        <v>30</v>
      </c>
      <c r="E13" s="116">
        <f t="shared" si="2"/>
        <v>10</v>
      </c>
      <c r="F13" s="18">
        <f t="shared" si="2"/>
        <v>0</v>
      </c>
      <c r="G13" s="18">
        <f t="shared" si="2"/>
        <v>10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</row>
    <row r="14" spans="1:11" s="10" customFormat="1" ht="15.75">
      <c r="A14" s="36" t="s">
        <v>0</v>
      </c>
      <c r="B14" s="8">
        <v>213</v>
      </c>
      <c r="C14" s="59" t="s">
        <v>3</v>
      </c>
      <c r="D14" s="18">
        <f aca="true" t="shared" si="3" ref="D14:K14">SUM(D32,D38,D58,D76)</f>
        <v>2493</v>
      </c>
      <c r="E14" s="116">
        <f t="shared" si="3"/>
        <v>1260</v>
      </c>
      <c r="F14" s="18">
        <f t="shared" si="3"/>
        <v>61</v>
      </c>
      <c r="G14" s="18">
        <f t="shared" si="3"/>
        <v>236</v>
      </c>
      <c r="H14" s="18">
        <f t="shared" si="3"/>
        <v>432</v>
      </c>
      <c r="I14" s="18">
        <f t="shared" si="3"/>
        <v>531</v>
      </c>
      <c r="J14" s="18">
        <f t="shared" si="3"/>
        <v>0</v>
      </c>
      <c r="K14" s="18">
        <f t="shared" si="3"/>
        <v>0</v>
      </c>
    </row>
    <row r="15" spans="1:11" s="7" customFormat="1" ht="15.75">
      <c r="A15" s="35" t="s">
        <v>0</v>
      </c>
      <c r="B15" s="5">
        <v>220</v>
      </c>
      <c r="C15" s="60" t="s">
        <v>4</v>
      </c>
      <c r="D15" s="25">
        <f aca="true" t="shared" si="4" ref="D15:K15">SUM(D16:D21)</f>
        <v>1625</v>
      </c>
      <c r="E15" s="19">
        <f t="shared" si="4"/>
        <v>835</v>
      </c>
      <c r="F15" s="25">
        <f t="shared" si="4"/>
        <v>14</v>
      </c>
      <c r="G15" s="25">
        <f t="shared" si="4"/>
        <v>321</v>
      </c>
      <c r="H15" s="25">
        <f t="shared" si="4"/>
        <v>0</v>
      </c>
      <c r="I15" s="25">
        <f t="shared" si="4"/>
        <v>500</v>
      </c>
      <c r="J15" s="25">
        <f t="shared" si="4"/>
        <v>0</v>
      </c>
      <c r="K15" s="25">
        <f t="shared" si="4"/>
        <v>0</v>
      </c>
    </row>
    <row r="16" spans="1:11" s="10" customFormat="1" ht="15.75">
      <c r="A16" s="36" t="s">
        <v>0</v>
      </c>
      <c r="B16" s="8">
        <v>221</v>
      </c>
      <c r="C16" s="59" t="s">
        <v>5</v>
      </c>
      <c r="D16" s="18">
        <f aca="true" t="shared" si="5" ref="D16:K16">SUM(D60,D40,D78)</f>
        <v>45</v>
      </c>
      <c r="E16" s="116">
        <f t="shared" si="5"/>
        <v>40</v>
      </c>
      <c r="F16" s="18">
        <f t="shared" si="5"/>
        <v>5</v>
      </c>
      <c r="G16" s="18">
        <f t="shared" si="5"/>
        <v>35</v>
      </c>
      <c r="H16" s="18">
        <f t="shared" si="5"/>
        <v>0</v>
      </c>
      <c r="I16" s="18">
        <f t="shared" si="5"/>
        <v>0</v>
      </c>
      <c r="J16" s="18">
        <f t="shared" si="5"/>
        <v>0</v>
      </c>
      <c r="K16" s="18">
        <f t="shared" si="5"/>
        <v>0</v>
      </c>
    </row>
    <row r="17" spans="1:11" s="10" customFormat="1" ht="15.75">
      <c r="A17" s="36" t="s">
        <v>0</v>
      </c>
      <c r="B17" s="8">
        <v>222</v>
      </c>
      <c r="C17" s="59" t="s">
        <v>6</v>
      </c>
      <c r="D17" s="18">
        <f aca="true" t="shared" si="6" ref="D17:K17">SUM(D61,D41,D79)</f>
        <v>35</v>
      </c>
      <c r="E17" s="116">
        <f t="shared" si="6"/>
        <v>5</v>
      </c>
      <c r="F17" s="18">
        <f t="shared" si="6"/>
        <v>5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</row>
    <row r="18" spans="1:11" s="10" customFormat="1" ht="15.75">
      <c r="A18" s="36" t="s">
        <v>0</v>
      </c>
      <c r="B18" s="8">
        <v>223</v>
      </c>
      <c r="C18" s="59" t="s">
        <v>7</v>
      </c>
      <c r="D18" s="18">
        <f aca="true" t="shared" si="7" ref="D18:K18">SUM(D62,D42,D80)</f>
        <v>1135</v>
      </c>
      <c r="E18" s="116">
        <f t="shared" si="7"/>
        <v>700</v>
      </c>
      <c r="F18" s="18">
        <f t="shared" si="7"/>
        <v>0</v>
      </c>
      <c r="G18" s="18">
        <f t="shared" si="7"/>
        <v>200</v>
      </c>
      <c r="H18" s="18">
        <f t="shared" si="7"/>
        <v>0</v>
      </c>
      <c r="I18" s="18">
        <f t="shared" si="7"/>
        <v>500</v>
      </c>
      <c r="J18" s="18">
        <f t="shared" si="7"/>
        <v>0</v>
      </c>
      <c r="K18" s="18">
        <f t="shared" si="7"/>
        <v>0</v>
      </c>
    </row>
    <row r="19" spans="1:11" s="10" customFormat="1" ht="15.75" hidden="1">
      <c r="A19" s="36" t="s">
        <v>0</v>
      </c>
      <c r="B19" s="8">
        <v>224</v>
      </c>
      <c r="C19" s="59" t="s">
        <v>8</v>
      </c>
      <c r="D19" s="18">
        <f aca="true" t="shared" si="8" ref="D19:I20">SUM(D63,D43,D81)</f>
        <v>0</v>
      </c>
      <c r="E19" s="116">
        <f t="shared" si="8"/>
        <v>0</v>
      </c>
      <c r="F19" s="18">
        <f t="shared" si="8"/>
        <v>0</v>
      </c>
      <c r="G19" s="18">
        <f t="shared" si="8"/>
        <v>0</v>
      </c>
      <c r="H19" s="18">
        <f t="shared" si="8"/>
        <v>0</v>
      </c>
      <c r="I19" s="18">
        <f t="shared" si="8"/>
        <v>0</v>
      </c>
      <c r="J19" s="18"/>
      <c r="K19" s="18">
        <f>SUM(K63,K43,K81)</f>
        <v>0</v>
      </c>
    </row>
    <row r="20" spans="1:11" s="10" customFormat="1" ht="15.75">
      <c r="A20" s="36" t="s">
        <v>0</v>
      </c>
      <c r="B20" s="8">
        <v>225</v>
      </c>
      <c r="C20" s="59" t="s">
        <v>9</v>
      </c>
      <c r="D20" s="18">
        <f t="shared" si="8"/>
        <v>140</v>
      </c>
      <c r="E20" s="116">
        <f t="shared" si="8"/>
        <v>30</v>
      </c>
      <c r="F20" s="18">
        <f t="shared" si="8"/>
        <v>2</v>
      </c>
      <c r="G20" s="18">
        <f t="shared" si="8"/>
        <v>28</v>
      </c>
      <c r="H20" s="18">
        <f t="shared" si="8"/>
        <v>0</v>
      </c>
      <c r="I20" s="18">
        <f t="shared" si="8"/>
        <v>0</v>
      </c>
      <c r="J20" s="18">
        <f>SUM(J64,J44,J82)</f>
        <v>0</v>
      </c>
      <c r="K20" s="18">
        <f>SUM(K64,K44,K82)</f>
        <v>0</v>
      </c>
    </row>
    <row r="21" spans="1:11" s="10" customFormat="1" ht="15.75">
      <c r="A21" s="36" t="s">
        <v>0</v>
      </c>
      <c r="B21" s="8">
        <v>226</v>
      </c>
      <c r="C21" s="59" t="s">
        <v>10</v>
      </c>
      <c r="D21" s="18">
        <f aca="true" t="shared" si="9" ref="D21:K21">SUM(D65,D45,D83,D94)</f>
        <v>270</v>
      </c>
      <c r="E21" s="116">
        <f t="shared" si="9"/>
        <v>60</v>
      </c>
      <c r="F21" s="18">
        <f t="shared" si="9"/>
        <v>2</v>
      </c>
      <c r="G21" s="18">
        <f t="shared" si="9"/>
        <v>58</v>
      </c>
      <c r="H21" s="18">
        <f t="shared" si="9"/>
        <v>0</v>
      </c>
      <c r="I21" s="18">
        <f t="shared" si="9"/>
        <v>0</v>
      </c>
      <c r="J21" s="18">
        <f t="shared" si="9"/>
        <v>0</v>
      </c>
      <c r="K21" s="18">
        <f t="shared" si="9"/>
        <v>0</v>
      </c>
    </row>
    <row r="22" spans="1:11" s="7" customFormat="1" ht="15.75" hidden="1">
      <c r="A22" s="35" t="s">
        <v>0</v>
      </c>
      <c r="B22" s="5">
        <v>231</v>
      </c>
      <c r="C22" s="60" t="s">
        <v>11</v>
      </c>
      <c r="D22" s="25">
        <f aca="true" t="shared" si="10" ref="D22:I22">SUM(D92)</f>
        <v>0</v>
      </c>
      <c r="E22" s="19">
        <f t="shared" si="10"/>
        <v>0</v>
      </c>
      <c r="F22" s="25">
        <f t="shared" si="10"/>
        <v>0</v>
      </c>
      <c r="G22" s="25">
        <f t="shared" si="10"/>
        <v>0</v>
      </c>
      <c r="H22" s="25">
        <f t="shared" si="10"/>
        <v>0</v>
      </c>
      <c r="I22" s="25">
        <f t="shared" si="10"/>
        <v>0</v>
      </c>
      <c r="J22" s="25"/>
      <c r="K22" s="25">
        <f>SUM(K92)</f>
        <v>0</v>
      </c>
    </row>
    <row r="23" spans="1:11" s="7" customFormat="1" ht="31.5">
      <c r="A23" s="35" t="s">
        <v>0</v>
      </c>
      <c r="B23" s="5">
        <v>251</v>
      </c>
      <c r="C23" s="60" t="s">
        <v>117</v>
      </c>
      <c r="D23" s="25">
        <f>D66+D84</f>
        <v>0</v>
      </c>
      <c r="E23" s="19">
        <f aca="true" t="shared" si="11" ref="E23:K23">SUM(E66,E46,E84)</f>
        <v>0</v>
      </c>
      <c r="F23" s="25">
        <f t="shared" si="11"/>
        <v>0</v>
      </c>
      <c r="G23" s="25">
        <f t="shared" si="11"/>
        <v>0</v>
      </c>
      <c r="H23" s="25">
        <f t="shared" si="11"/>
        <v>0</v>
      </c>
      <c r="I23" s="25">
        <f t="shared" si="11"/>
        <v>0</v>
      </c>
      <c r="J23" s="25">
        <f t="shared" si="11"/>
        <v>0</v>
      </c>
      <c r="K23" s="25">
        <f t="shared" si="11"/>
        <v>0</v>
      </c>
    </row>
    <row r="24" spans="1:11" s="7" customFormat="1" ht="31.5" hidden="1">
      <c r="A24" s="35" t="s">
        <v>0</v>
      </c>
      <c r="B24" s="5">
        <v>263</v>
      </c>
      <c r="C24" s="60" t="s">
        <v>44</v>
      </c>
      <c r="D24" s="25">
        <f aca="true" t="shared" si="12" ref="D24:I24">SUM(D67,D47,D85)</f>
        <v>0</v>
      </c>
      <c r="E24" s="19">
        <f t="shared" si="12"/>
        <v>0</v>
      </c>
      <c r="F24" s="25">
        <f t="shared" si="12"/>
        <v>0</v>
      </c>
      <c r="G24" s="25">
        <f t="shared" si="12"/>
        <v>0</v>
      </c>
      <c r="H24" s="25">
        <f t="shared" si="12"/>
        <v>0</v>
      </c>
      <c r="I24" s="25">
        <f t="shared" si="12"/>
        <v>0</v>
      </c>
      <c r="J24" s="25"/>
      <c r="K24" s="25">
        <f>SUM(K67,K47,K85)</f>
        <v>0</v>
      </c>
    </row>
    <row r="25" spans="1:11" s="7" customFormat="1" ht="15.75">
      <c r="A25" s="35" t="s">
        <v>0</v>
      </c>
      <c r="B25" s="5">
        <v>290</v>
      </c>
      <c r="C25" s="60" t="s">
        <v>12</v>
      </c>
      <c r="D25" s="25">
        <f aca="true" t="shared" si="13" ref="D25:K25">SUM(D68,D93,D95,D48,D86,D91)</f>
        <v>85</v>
      </c>
      <c r="E25" s="19">
        <f t="shared" si="13"/>
        <v>20</v>
      </c>
      <c r="F25" s="25">
        <f t="shared" si="13"/>
        <v>20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25">
        <f t="shared" si="13"/>
        <v>0</v>
      </c>
    </row>
    <row r="26" spans="1:11" s="7" customFormat="1" ht="15.75">
      <c r="A26" s="35" t="s">
        <v>0</v>
      </c>
      <c r="B26" s="5">
        <v>300</v>
      </c>
      <c r="C26" s="60" t="s">
        <v>13</v>
      </c>
      <c r="D26" s="25">
        <f aca="true" t="shared" si="14" ref="D26:K26">D52+D69</f>
        <v>1352</v>
      </c>
      <c r="E26" s="19">
        <f t="shared" si="14"/>
        <v>159</v>
      </c>
      <c r="F26" s="25">
        <f t="shared" si="14"/>
        <v>5</v>
      </c>
      <c r="G26" s="25">
        <f t="shared" si="14"/>
        <v>134</v>
      </c>
      <c r="H26" s="25">
        <f t="shared" si="14"/>
        <v>0</v>
      </c>
      <c r="I26" s="25">
        <f t="shared" si="14"/>
        <v>20</v>
      </c>
      <c r="J26" s="25">
        <f t="shared" si="14"/>
        <v>0</v>
      </c>
      <c r="K26" s="25">
        <f t="shared" si="14"/>
        <v>0</v>
      </c>
    </row>
    <row r="27" spans="1:11" s="10" customFormat="1" ht="15.75">
      <c r="A27" s="36" t="s">
        <v>0</v>
      </c>
      <c r="B27" s="8">
        <v>310</v>
      </c>
      <c r="C27" s="59" t="s">
        <v>14</v>
      </c>
      <c r="D27" s="18">
        <f aca="true" t="shared" si="15" ref="D27:K27">SUM(D70,D50,D88)</f>
        <v>1060</v>
      </c>
      <c r="E27" s="116">
        <f t="shared" si="15"/>
        <v>59</v>
      </c>
      <c r="F27" s="18">
        <f t="shared" si="15"/>
        <v>5</v>
      </c>
      <c r="G27" s="18">
        <f t="shared" si="15"/>
        <v>44</v>
      </c>
      <c r="H27" s="18">
        <f t="shared" si="15"/>
        <v>0</v>
      </c>
      <c r="I27" s="18">
        <f t="shared" si="15"/>
        <v>10</v>
      </c>
      <c r="J27" s="18">
        <f t="shared" si="15"/>
        <v>0</v>
      </c>
      <c r="K27" s="18">
        <f t="shared" si="15"/>
        <v>0</v>
      </c>
    </row>
    <row r="28" spans="1:11" s="10" customFormat="1" ht="15.75">
      <c r="A28" s="36" t="s">
        <v>0</v>
      </c>
      <c r="B28" s="8">
        <v>340</v>
      </c>
      <c r="C28" s="59" t="s">
        <v>15</v>
      </c>
      <c r="D28" s="18">
        <f aca="true" t="shared" si="16" ref="D28:K28">SUM(D71,D51,D89,D53)</f>
        <v>292</v>
      </c>
      <c r="E28" s="116">
        <f t="shared" si="16"/>
        <v>100</v>
      </c>
      <c r="F28" s="18">
        <f t="shared" si="16"/>
        <v>0</v>
      </c>
      <c r="G28" s="18">
        <f t="shared" si="16"/>
        <v>90</v>
      </c>
      <c r="H28" s="18">
        <f t="shared" si="16"/>
        <v>0</v>
      </c>
      <c r="I28" s="18">
        <f t="shared" si="16"/>
        <v>10</v>
      </c>
      <c r="J28" s="18">
        <f t="shared" si="16"/>
        <v>0</v>
      </c>
      <c r="K28" s="18">
        <f t="shared" si="16"/>
        <v>0</v>
      </c>
    </row>
    <row r="29" spans="1:11" s="10" customFormat="1" ht="15.75">
      <c r="A29" s="37" t="s">
        <v>17</v>
      </c>
      <c r="B29" s="12"/>
      <c r="C29" s="61"/>
      <c r="D29" s="19">
        <f aca="true" t="shared" si="17" ref="D29:K29">SUM(D11,D15,D22,D24,D25,D26,D23)</f>
        <v>13840</v>
      </c>
      <c r="E29" s="19">
        <f t="shared" si="17"/>
        <v>6455</v>
      </c>
      <c r="F29" s="19">
        <f t="shared" si="17"/>
        <v>577</v>
      </c>
      <c r="G29" s="19">
        <f t="shared" si="17"/>
        <v>1623</v>
      </c>
      <c r="H29" s="19">
        <f t="shared" si="17"/>
        <v>2543</v>
      </c>
      <c r="I29" s="19">
        <f t="shared" si="17"/>
        <v>1712</v>
      </c>
      <c r="J29" s="19">
        <f t="shared" si="17"/>
        <v>0</v>
      </c>
      <c r="K29" s="19">
        <f t="shared" si="17"/>
        <v>0</v>
      </c>
    </row>
    <row r="30" spans="1:11" s="10" customFormat="1" ht="15.75">
      <c r="A30" s="38" t="s">
        <v>16</v>
      </c>
      <c r="B30" s="8">
        <v>211</v>
      </c>
      <c r="C30" s="59" t="s">
        <v>1</v>
      </c>
      <c r="D30" s="18">
        <v>938</v>
      </c>
      <c r="E30" s="116">
        <f>SUM(F30:K30)</f>
        <v>850</v>
      </c>
      <c r="F30" s="18"/>
      <c r="G30" s="18">
        <v>219</v>
      </c>
      <c r="H30" s="18">
        <v>540</v>
      </c>
      <c r="I30" s="18">
        <v>91</v>
      </c>
      <c r="J30" s="18"/>
      <c r="K30" s="18"/>
    </row>
    <row r="31" spans="1:11" s="10" customFormat="1" ht="15.75" hidden="1">
      <c r="A31" s="38" t="s">
        <v>16</v>
      </c>
      <c r="B31" s="8">
        <v>212</v>
      </c>
      <c r="C31" s="59" t="s">
        <v>2</v>
      </c>
      <c r="D31" s="18">
        <v>0</v>
      </c>
      <c r="E31" s="116"/>
      <c r="F31" s="18"/>
      <c r="G31" s="18"/>
      <c r="H31" s="18"/>
      <c r="I31" s="18"/>
      <c r="J31" s="18"/>
      <c r="K31" s="18"/>
    </row>
    <row r="32" spans="1:11" s="10" customFormat="1" ht="15.75">
      <c r="A32" s="38" t="s">
        <v>16</v>
      </c>
      <c r="B32" s="8">
        <v>213</v>
      </c>
      <c r="C32" s="59" t="s">
        <v>3</v>
      </c>
      <c r="D32" s="18">
        <v>283</v>
      </c>
      <c r="E32" s="116">
        <f>SUM(F32:K32)</f>
        <v>257</v>
      </c>
      <c r="F32" s="18"/>
      <c r="G32" s="18">
        <v>67</v>
      </c>
      <c r="H32" s="18">
        <v>163</v>
      </c>
      <c r="I32" s="18">
        <v>27</v>
      </c>
      <c r="J32" s="18"/>
      <c r="K32" s="18"/>
    </row>
    <row r="33" spans="1:11" s="10" customFormat="1" ht="15.75">
      <c r="A33" s="39"/>
      <c r="B33" s="12"/>
      <c r="C33" s="62" t="s">
        <v>18</v>
      </c>
      <c r="D33" s="19">
        <f aca="true" t="shared" si="18" ref="D33:K33">SUM(D30:D32)</f>
        <v>1221</v>
      </c>
      <c r="E33" s="19">
        <f t="shared" si="18"/>
        <v>1107</v>
      </c>
      <c r="F33" s="19">
        <f t="shared" si="18"/>
        <v>0</v>
      </c>
      <c r="G33" s="19">
        <f t="shared" si="18"/>
        <v>286</v>
      </c>
      <c r="H33" s="19">
        <f t="shared" si="18"/>
        <v>703</v>
      </c>
      <c r="I33" s="19">
        <f t="shared" si="18"/>
        <v>118</v>
      </c>
      <c r="J33" s="19">
        <f t="shared" si="18"/>
        <v>0</v>
      </c>
      <c r="K33" s="19">
        <f t="shared" si="18"/>
        <v>0</v>
      </c>
    </row>
    <row r="34" spans="1:11" s="7" customFormat="1" ht="21" customHeight="1" hidden="1">
      <c r="A34" s="40" t="s">
        <v>19</v>
      </c>
      <c r="B34" s="5">
        <v>210</v>
      </c>
      <c r="C34" s="60" t="s">
        <v>30</v>
      </c>
      <c r="D34" s="25">
        <f aca="true" t="shared" si="19" ref="D34:I34">SUM(D35:D38)</f>
        <v>509</v>
      </c>
      <c r="E34" s="19">
        <f t="shared" si="19"/>
        <v>557</v>
      </c>
      <c r="F34" s="25">
        <f t="shared" si="19"/>
        <v>165</v>
      </c>
      <c r="G34" s="25">
        <f t="shared" si="19"/>
        <v>392</v>
      </c>
      <c r="H34" s="25">
        <f t="shared" si="19"/>
        <v>0</v>
      </c>
      <c r="I34" s="25">
        <f t="shared" si="19"/>
        <v>0</v>
      </c>
      <c r="J34" s="25"/>
      <c r="K34" s="25">
        <f>SUM(K35:K38)</f>
        <v>0</v>
      </c>
    </row>
    <row r="35" spans="1:11" s="10" customFormat="1" ht="15.75">
      <c r="A35" s="38" t="s">
        <v>19</v>
      </c>
      <c r="B35" s="8">
        <v>211</v>
      </c>
      <c r="C35" s="59" t="s">
        <v>1</v>
      </c>
      <c r="D35" s="18">
        <v>391</v>
      </c>
      <c r="E35" s="116">
        <f>SUM(F35:K35)</f>
        <v>428</v>
      </c>
      <c r="F35" s="18">
        <v>104</v>
      </c>
      <c r="G35" s="18">
        <v>324</v>
      </c>
      <c r="H35" s="18"/>
      <c r="I35" s="18"/>
      <c r="J35" s="18"/>
      <c r="K35" s="18"/>
    </row>
    <row r="36" spans="1:11" s="10" customFormat="1" ht="15.75" hidden="1">
      <c r="A36" s="38" t="s">
        <v>19</v>
      </c>
      <c r="B36" s="8">
        <v>212</v>
      </c>
      <c r="C36" s="59" t="s">
        <v>2</v>
      </c>
      <c r="D36" s="18"/>
      <c r="E36" s="116">
        <f>SUM(F36:K36)</f>
        <v>0</v>
      </c>
      <c r="F36" s="18"/>
      <c r="G36" s="18"/>
      <c r="H36" s="18"/>
      <c r="I36" s="18"/>
      <c r="J36" s="18"/>
      <c r="K36" s="18"/>
    </row>
    <row r="37" spans="1:11" s="10" customFormat="1" ht="15.75" hidden="1">
      <c r="A37" s="38" t="s">
        <v>19</v>
      </c>
      <c r="B37" s="8">
        <v>212</v>
      </c>
      <c r="C37" s="59" t="s">
        <v>2</v>
      </c>
      <c r="D37" s="18">
        <v>0</v>
      </c>
      <c r="E37" s="116"/>
      <c r="F37" s="18"/>
      <c r="G37" s="18"/>
      <c r="H37" s="18"/>
      <c r="I37" s="18"/>
      <c r="J37" s="18"/>
      <c r="K37" s="18"/>
    </row>
    <row r="38" spans="1:11" s="10" customFormat="1" ht="15.75">
      <c r="A38" s="38" t="s">
        <v>19</v>
      </c>
      <c r="B38" s="8">
        <v>213</v>
      </c>
      <c r="C38" s="59" t="s">
        <v>3</v>
      </c>
      <c r="D38" s="18">
        <v>118</v>
      </c>
      <c r="E38" s="116">
        <f aca="true" t="shared" si="20" ref="E38:E48">SUM(F38:K38)</f>
        <v>129</v>
      </c>
      <c r="F38" s="18">
        <v>61</v>
      </c>
      <c r="G38" s="18">
        <v>68</v>
      </c>
      <c r="H38" s="18"/>
      <c r="I38" s="18"/>
      <c r="J38" s="18"/>
      <c r="K38" s="18"/>
    </row>
    <row r="39" spans="1:11" s="7" customFormat="1" ht="15.75" hidden="1">
      <c r="A39" s="40" t="s">
        <v>19</v>
      </c>
      <c r="B39" s="5">
        <v>220</v>
      </c>
      <c r="C39" s="60" t="s">
        <v>4</v>
      </c>
      <c r="D39" s="25">
        <f>SUM(D40:D45)</f>
        <v>0</v>
      </c>
      <c r="E39" s="116">
        <f t="shared" si="20"/>
        <v>0</v>
      </c>
      <c r="F39" s="25"/>
      <c r="G39" s="25"/>
      <c r="H39" s="25"/>
      <c r="I39" s="25"/>
      <c r="J39" s="25"/>
      <c r="K39" s="25"/>
    </row>
    <row r="40" spans="1:11" s="10" customFormat="1" ht="15.75" hidden="1">
      <c r="A40" s="38" t="s">
        <v>19</v>
      </c>
      <c r="B40" s="8">
        <v>221</v>
      </c>
      <c r="C40" s="59" t="s">
        <v>5</v>
      </c>
      <c r="D40" s="18"/>
      <c r="E40" s="116">
        <f t="shared" si="20"/>
        <v>0</v>
      </c>
      <c r="F40" s="18"/>
      <c r="G40" s="18"/>
      <c r="H40" s="18"/>
      <c r="I40" s="18"/>
      <c r="J40" s="18"/>
      <c r="K40" s="18"/>
    </row>
    <row r="41" spans="1:11" s="10" customFormat="1" ht="15.75" hidden="1">
      <c r="A41" s="38" t="s">
        <v>19</v>
      </c>
      <c r="B41" s="8">
        <v>222</v>
      </c>
      <c r="C41" s="59" t="s">
        <v>6</v>
      </c>
      <c r="D41" s="18"/>
      <c r="E41" s="116">
        <f t="shared" si="20"/>
        <v>0</v>
      </c>
      <c r="F41" s="18"/>
      <c r="G41" s="18"/>
      <c r="H41" s="18"/>
      <c r="I41" s="18"/>
      <c r="J41" s="18"/>
      <c r="K41" s="18"/>
    </row>
    <row r="42" spans="1:11" s="10" customFormat="1" ht="15.75" hidden="1">
      <c r="A42" s="38" t="s">
        <v>19</v>
      </c>
      <c r="B42" s="8">
        <v>223</v>
      </c>
      <c r="C42" s="59" t="s">
        <v>7</v>
      </c>
      <c r="D42" s="18"/>
      <c r="E42" s="116">
        <f t="shared" si="20"/>
        <v>0</v>
      </c>
      <c r="F42" s="18"/>
      <c r="G42" s="18"/>
      <c r="H42" s="18"/>
      <c r="I42" s="18"/>
      <c r="J42" s="18"/>
      <c r="K42" s="18"/>
    </row>
    <row r="43" spans="1:11" s="10" customFormat="1" ht="15.75" hidden="1">
      <c r="A43" s="38" t="s">
        <v>19</v>
      </c>
      <c r="B43" s="8">
        <v>224</v>
      </c>
      <c r="C43" s="59" t="s">
        <v>8</v>
      </c>
      <c r="D43" s="18"/>
      <c r="E43" s="116">
        <f t="shared" si="20"/>
        <v>0</v>
      </c>
      <c r="F43" s="18"/>
      <c r="G43" s="18"/>
      <c r="H43" s="18"/>
      <c r="I43" s="18"/>
      <c r="J43" s="18"/>
      <c r="K43" s="18"/>
    </row>
    <row r="44" spans="1:11" s="10" customFormat="1" ht="15.75" hidden="1">
      <c r="A44" s="38" t="s">
        <v>19</v>
      </c>
      <c r="B44" s="8">
        <v>225</v>
      </c>
      <c r="C44" s="59" t="s">
        <v>9</v>
      </c>
      <c r="D44" s="18"/>
      <c r="E44" s="116">
        <f t="shared" si="20"/>
        <v>0</v>
      </c>
      <c r="F44" s="18"/>
      <c r="G44" s="18"/>
      <c r="H44" s="18"/>
      <c r="I44" s="18"/>
      <c r="J44" s="18"/>
      <c r="K44" s="18"/>
    </row>
    <row r="45" spans="1:11" s="10" customFormat="1" ht="15.75" hidden="1">
      <c r="A45" s="38" t="s">
        <v>19</v>
      </c>
      <c r="B45" s="8">
        <v>226</v>
      </c>
      <c r="C45" s="59" t="s">
        <v>10</v>
      </c>
      <c r="D45" s="18"/>
      <c r="E45" s="116">
        <f t="shared" si="20"/>
        <v>0</v>
      </c>
      <c r="F45" s="18"/>
      <c r="G45" s="18"/>
      <c r="H45" s="18"/>
      <c r="I45" s="18"/>
      <c r="J45" s="18"/>
      <c r="K45" s="18"/>
    </row>
    <row r="46" spans="1:11" s="7" customFormat="1" ht="15.75" hidden="1">
      <c r="A46" s="40" t="s">
        <v>19</v>
      </c>
      <c r="B46" s="5">
        <v>262</v>
      </c>
      <c r="C46" s="60" t="s">
        <v>35</v>
      </c>
      <c r="D46" s="25"/>
      <c r="E46" s="116">
        <f t="shared" si="20"/>
        <v>0</v>
      </c>
      <c r="F46" s="25"/>
      <c r="G46" s="25"/>
      <c r="H46" s="25"/>
      <c r="I46" s="25"/>
      <c r="J46" s="25"/>
      <c r="K46" s="25"/>
    </row>
    <row r="47" spans="1:11" s="7" customFormat="1" ht="31.5" hidden="1">
      <c r="A47" s="40" t="s">
        <v>19</v>
      </c>
      <c r="B47" s="5">
        <v>263</v>
      </c>
      <c r="C47" s="60" t="s">
        <v>44</v>
      </c>
      <c r="D47" s="25">
        <v>0</v>
      </c>
      <c r="E47" s="116">
        <f t="shared" si="20"/>
        <v>0</v>
      </c>
      <c r="F47" s="25"/>
      <c r="G47" s="25"/>
      <c r="H47" s="25"/>
      <c r="I47" s="25"/>
      <c r="J47" s="25"/>
      <c r="K47" s="25"/>
    </row>
    <row r="48" spans="1:11" s="10" customFormat="1" ht="15.75" hidden="1">
      <c r="A48" s="38" t="s">
        <v>19</v>
      </c>
      <c r="B48" s="8">
        <v>290</v>
      </c>
      <c r="C48" s="59" t="s">
        <v>12</v>
      </c>
      <c r="D48" s="18">
        <v>5</v>
      </c>
      <c r="E48" s="116">
        <f t="shared" si="20"/>
        <v>0</v>
      </c>
      <c r="F48" s="18"/>
      <c r="G48" s="18"/>
      <c r="H48" s="18"/>
      <c r="I48" s="18"/>
      <c r="J48" s="18"/>
      <c r="K48" s="18"/>
    </row>
    <row r="49" spans="1:11" s="7" customFormat="1" ht="15.75" hidden="1">
      <c r="A49" s="40" t="s">
        <v>19</v>
      </c>
      <c r="B49" s="5">
        <v>300</v>
      </c>
      <c r="C49" s="60" t="s">
        <v>13</v>
      </c>
      <c r="D49" s="25">
        <f aca="true" t="shared" si="21" ref="D49:I49">SUM(D50:D51)</f>
        <v>0</v>
      </c>
      <c r="E49" s="19">
        <f t="shared" si="21"/>
        <v>0</v>
      </c>
      <c r="F49" s="25">
        <f t="shared" si="21"/>
        <v>0</v>
      </c>
      <c r="G49" s="25">
        <f t="shared" si="21"/>
        <v>0</v>
      </c>
      <c r="H49" s="25">
        <f t="shared" si="21"/>
        <v>0</v>
      </c>
      <c r="I49" s="25">
        <f t="shared" si="21"/>
        <v>0</v>
      </c>
      <c r="J49" s="25"/>
      <c r="K49" s="25">
        <f>SUM(K50:K51)</f>
        <v>0</v>
      </c>
    </row>
    <row r="50" spans="1:11" s="10" customFormat="1" ht="15.75" hidden="1">
      <c r="A50" s="38" t="s">
        <v>19</v>
      </c>
      <c r="B50" s="8">
        <v>310</v>
      </c>
      <c r="C50" s="59" t="s">
        <v>14</v>
      </c>
      <c r="D50" s="18"/>
      <c r="E50" s="116"/>
      <c r="F50" s="18"/>
      <c r="G50" s="18"/>
      <c r="H50" s="18"/>
      <c r="I50" s="18"/>
      <c r="J50" s="18"/>
      <c r="K50" s="18"/>
    </row>
    <row r="51" spans="1:11" s="10" customFormat="1" ht="15.75" hidden="1">
      <c r="A51" s="38" t="s">
        <v>19</v>
      </c>
      <c r="B51" s="8">
        <v>340</v>
      </c>
      <c r="C51" s="59" t="s">
        <v>15</v>
      </c>
      <c r="D51" s="18"/>
      <c r="E51" s="116"/>
      <c r="F51" s="18"/>
      <c r="G51" s="18"/>
      <c r="H51" s="18"/>
      <c r="I51" s="18"/>
      <c r="J51" s="18"/>
      <c r="K51" s="18"/>
    </row>
    <row r="52" spans="1:11" s="10" customFormat="1" ht="15.75" hidden="1">
      <c r="A52" s="40" t="s">
        <v>19</v>
      </c>
      <c r="B52" s="5">
        <v>300</v>
      </c>
      <c r="C52" s="60" t="s">
        <v>13</v>
      </c>
      <c r="D52" s="25">
        <f>D53</f>
        <v>10</v>
      </c>
      <c r="E52" s="19">
        <f>SUM(F52:K52)</f>
        <v>0</v>
      </c>
      <c r="F52" s="25">
        <f aca="true" t="shared" si="22" ref="F52:K52">F53</f>
        <v>0</v>
      </c>
      <c r="G52" s="25">
        <f t="shared" si="22"/>
        <v>0</v>
      </c>
      <c r="H52" s="25">
        <f t="shared" si="22"/>
        <v>0</v>
      </c>
      <c r="I52" s="25">
        <f t="shared" si="22"/>
        <v>0</v>
      </c>
      <c r="J52" s="25">
        <f t="shared" si="22"/>
        <v>0</v>
      </c>
      <c r="K52" s="25">
        <f t="shared" si="22"/>
        <v>0</v>
      </c>
    </row>
    <row r="53" spans="1:11" s="10" customFormat="1" ht="15.75" hidden="1">
      <c r="A53" s="38" t="s">
        <v>19</v>
      </c>
      <c r="B53" s="8">
        <v>340</v>
      </c>
      <c r="C53" s="59" t="s">
        <v>15</v>
      </c>
      <c r="D53" s="18">
        <v>10</v>
      </c>
      <c r="E53" s="116">
        <f>SUM(F53:K53)</f>
        <v>0</v>
      </c>
      <c r="F53" s="18"/>
      <c r="G53" s="18"/>
      <c r="H53" s="18"/>
      <c r="I53" s="18"/>
      <c r="J53" s="18"/>
      <c r="K53" s="18"/>
    </row>
    <row r="54" spans="1:11" s="10" customFormat="1" ht="15.75">
      <c r="A54" s="39"/>
      <c r="B54" s="12"/>
      <c r="C54" s="62" t="s">
        <v>18</v>
      </c>
      <c r="D54" s="19">
        <f aca="true" t="shared" si="23" ref="D54:K54">D35+D37+D38+D48+D52</f>
        <v>524</v>
      </c>
      <c r="E54" s="19">
        <f t="shared" si="23"/>
        <v>557</v>
      </c>
      <c r="F54" s="19">
        <f t="shared" si="23"/>
        <v>165</v>
      </c>
      <c r="G54" s="19">
        <f t="shared" si="23"/>
        <v>392</v>
      </c>
      <c r="H54" s="19">
        <f t="shared" si="23"/>
        <v>0</v>
      </c>
      <c r="I54" s="19">
        <f t="shared" si="23"/>
        <v>0</v>
      </c>
      <c r="J54" s="19">
        <f t="shared" si="23"/>
        <v>0</v>
      </c>
      <c r="K54" s="19">
        <f t="shared" si="23"/>
        <v>0</v>
      </c>
    </row>
    <row r="55" spans="1:11" s="7" customFormat="1" ht="40.5" customHeight="1">
      <c r="A55" s="40" t="s">
        <v>20</v>
      </c>
      <c r="B55" s="5">
        <v>210</v>
      </c>
      <c r="C55" s="60" t="s">
        <v>30</v>
      </c>
      <c r="D55" s="25">
        <f aca="true" t="shared" si="24" ref="D55:K55">SUM(D56:D58)</f>
        <v>9048</v>
      </c>
      <c r="E55" s="19">
        <f t="shared" si="24"/>
        <v>3777</v>
      </c>
      <c r="F55" s="25">
        <f t="shared" si="24"/>
        <v>373</v>
      </c>
      <c r="G55" s="25">
        <f t="shared" si="24"/>
        <v>490</v>
      </c>
      <c r="H55" s="25">
        <f t="shared" si="24"/>
        <v>1840</v>
      </c>
      <c r="I55" s="25">
        <f t="shared" si="24"/>
        <v>1074</v>
      </c>
      <c r="J55" s="25">
        <f t="shared" si="24"/>
        <v>0</v>
      </c>
      <c r="K55" s="25">
        <f t="shared" si="24"/>
        <v>0</v>
      </c>
    </row>
    <row r="56" spans="1:11" s="10" customFormat="1" ht="15.75">
      <c r="A56" s="38" t="s">
        <v>20</v>
      </c>
      <c r="B56" s="8">
        <v>211</v>
      </c>
      <c r="C56" s="59" t="s">
        <v>1</v>
      </c>
      <c r="D56" s="18">
        <v>6926</v>
      </c>
      <c r="E56" s="116">
        <f>SUM(F56:K56)</f>
        <v>2893</v>
      </c>
      <c r="F56" s="18">
        <v>373</v>
      </c>
      <c r="G56" s="18">
        <v>379</v>
      </c>
      <c r="H56" s="18">
        <v>1571</v>
      </c>
      <c r="I56" s="18">
        <v>570</v>
      </c>
      <c r="J56" s="18"/>
      <c r="K56" s="18"/>
    </row>
    <row r="57" spans="1:11" s="10" customFormat="1" ht="15.75">
      <c r="A57" s="38" t="s">
        <v>20</v>
      </c>
      <c r="B57" s="8">
        <v>212</v>
      </c>
      <c r="C57" s="59" t="s">
        <v>2</v>
      </c>
      <c r="D57" s="18">
        <v>30</v>
      </c>
      <c r="E57" s="116">
        <f>SUM(F57:K57)</f>
        <v>10</v>
      </c>
      <c r="F57" s="18"/>
      <c r="G57" s="18">
        <v>10</v>
      </c>
      <c r="H57" s="18"/>
      <c r="I57" s="18"/>
      <c r="J57" s="18"/>
      <c r="K57" s="18"/>
    </row>
    <row r="58" spans="1:11" s="10" customFormat="1" ht="15.75">
      <c r="A58" s="38" t="s">
        <v>20</v>
      </c>
      <c r="B58" s="8">
        <v>213</v>
      </c>
      <c r="C58" s="59" t="s">
        <v>3</v>
      </c>
      <c r="D58" s="18">
        <v>2092</v>
      </c>
      <c r="E58" s="116">
        <f>SUM(F58:K58)</f>
        <v>874</v>
      </c>
      <c r="F58" s="18"/>
      <c r="G58" s="18">
        <v>101</v>
      </c>
      <c r="H58" s="18">
        <v>269</v>
      </c>
      <c r="I58" s="18">
        <v>504</v>
      </c>
      <c r="J58" s="18"/>
      <c r="K58" s="18"/>
    </row>
    <row r="59" spans="1:11" s="7" customFormat="1" ht="15.75">
      <c r="A59" s="40" t="s">
        <v>20</v>
      </c>
      <c r="B59" s="5">
        <v>220</v>
      </c>
      <c r="C59" s="60" t="s">
        <v>4</v>
      </c>
      <c r="D59" s="25">
        <f aca="true" t="shared" si="25" ref="D59:K59">D60+D61+D62+D64+D65</f>
        <v>1625</v>
      </c>
      <c r="E59" s="19">
        <f t="shared" si="25"/>
        <v>835</v>
      </c>
      <c r="F59" s="25">
        <f t="shared" si="25"/>
        <v>14</v>
      </c>
      <c r="G59" s="25">
        <f t="shared" si="25"/>
        <v>321</v>
      </c>
      <c r="H59" s="25">
        <f t="shared" si="25"/>
        <v>0</v>
      </c>
      <c r="I59" s="25">
        <f t="shared" si="25"/>
        <v>500</v>
      </c>
      <c r="J59" s="25">
        <f t="shared" si="25"/>
        <v>0</v>
      </c>
      <c r="K59" s="25">
        <f t="shared" si="25"/>
        <v>0</v>
      </c>
    </row>
    <row r="60" spans="1:11" s="10" customFormat="1" ht="15.75">
      <c r="A60" s="38" t="s">
        <v>20</v>
      </c>
      <c r="B60" s="8">
        <v>221</v>
      </c>
      <c r="C60" s="59" t="s">
        <v>5</v>
      </c>
      <c r="D60" s="18">
        <v>45</v>
      </c>
      <c r="E60" s="116">
        <f aca="true" t="shared" si="26" ref="E60:E68">SUM(F60:K60)</f>
        <v>40</v>
      </c>
      <c r="F60" s="18">
        <v>5</v>
      </c>
      <c r="G60" s="18">
        <v>35</v>
      </c>
      <c r="H60" s="18"/>
      <c r="I60" s="18"/>
      <c r="J60" s="18"/>
      <c r="K60" s="18"/>
    </row>
    <row r="61" spans="1:11" s="10" customFormat="1" ht="15.75">
      <c r="A61" s="38" t="s">
        <v>20</v>
      </c>
      <c r="B61" s="8">
        <v>222</v>
      </c>
      <c r="C61" s="59" t="s">
        <v>6</v>
      </c>
      <c r="D61" s="18">
        <v>35</v>
      </c>
      <c r="E61" s="116">
        <f t="shared" si="26"/>
        <v>5</v>
      </c>
      <c r="F61" s="18">
        <v>5</v>
      </c>
      <c r="G61" s="18"/>
      <c r="H61" s="18"/>
      <c r="I61" s="18"/>
      <c r="J61" s="18"/>
      <c r="K61" s="18"/>
    </row>
    <row r="62" spans="1:11" s="10" customFormat="1" ht="15.75">
      <c r="A62" s="38" t="s">
        <v>20</v>
      </c>
      <c r="B62" s="8">
        <v>223</v>
      </c>
      <c r="C62" s="59" t="s">
        <v>7</v>
      </c>
      <c r="D62" s="18">
        <v>1135</v>
      </c>
      <c r="E62" s="116">
        <f t="shared" si="26"/>
        <v>700</v>
      </c>
      <c r="F62" s="18"/>
      <c r="G62" s="18">
        <v>200</v>
      </c>
      <c r="H62" s="18"/>
      <c r="I62" s="18">
        <v>500</v>
      </c>
      <c r="J62" s="18"/>
      <c r="K62" s="18"/>
    </row>
    <row r="63" spans="1:11" s="10" customFormat="1" ht="15.75" hidden="1">
      <c r="A63" s="38" t="s">
        <v>20</v>
      </c>
      <c r="B63" s="8">
        <v>224</v>
      </c>
      <c r="C63" s="59" t="s">
        <v>8</v>
      </c>
      <c r="D63" s="18">
        <v>0</v>
      </c>
      <c r="E63" s="116">
        <f t="shared" si="26"/>
        <v>0</v>
      </c>
      <c r="F63" s="18"/>
      <c r="G63" s="18"/>
      <c r="H63" s="18"/>
      <c r="I63" s="18"/>
      <c r="J63" s="18"/>
      <c r="K63" s="18"/>
    </row>
    <row r="64" spans="1:11" s="10" customFormat="1" ht="15.75">
      <c r="A64" s="38" t="s">
        <v>20</v>
      </c>
      <c r="B64" s="8">
        <v>225</v>
      </c>
      <c r="C64" s="59" t="s">
        <v>9</v>
      </c>
      <c r="D64" s="18">
        <v>140</v>
      </c>
      <c r="E64" s="116">
        <f t="shared" si="26"/>
        <v>30</v>
      </c>
      <c r="F64" s="18">
        <v>2</v>
      </c>
      <c r="G64" s="18">
        <v>28</v>
      </c>
      <c r="H64" s="18"/>
      <c r="I64" s="18"/>
      <c r="J64" s="18"/>
      <c r="K64" s="18"/>
    </row>
    <row r="65" spans="1:11" s="10" customFormat="1" ht="15.75">
      <c r="A65" s="38" t="s">
        <v>20</v>
      </c>
      <c r="B65" s="8">
        <v>226</v>
      </c>
      <c r="C65" s="59" t="s">
        <v>10</v>
      </c>
      <c r="D65" s="18">
        <v>270</v>
      </c>
      <c r="E65" s="116">
        <f t="shared" si="26"/>
        <v>60</v>
      </c>
      <c r="F65" s="18">
        <v>2</v>
      </c>
      <c r="G65" s="18">
        <v>58</v>
      </c>
      <c r="H65" s="18"/>
      <c r="I65" s="18"/>
      <c r="J65" s="18"/>
      <c r="K65" s="18"/>
    </row>
    <row r="66" spans="1:11" s="7" customFormat="1" ht="31.5" hidden="1">
      <c r="A66" s="40" t="s">
        <v>20</v>
      </c>
      <c r="B66" s="5">
        <v>251</v>
      </c>
      <c r="C66" s="59" t="s">
        <v>117</v>
      </c>
      <c r="D66" s="25">
        <v>0</v>
      </c>
      <c r="E66" s="19">
        <f t="shared" si="26"/>
        <v>0</v>
      </c>
      <c r="F66" s="25"/>
      <c r="G66" s="25"/>
      <c r="H66" s="25"/>
      <c r="I66" s="25"/>
      <c r="J66" s="25"/>
      <c r="K66" s="25"/>
    </row>
    <row r="67" spans="1:11" s="7" customFormat="1" ht="42" customHeight="1" hidden="1">
      <c r="A67" s="40" t="s">
        <v>20</v>
      </c>
      <c r="B67" s="5">
        <v>263</v>
      </c>
      <c r="C67" s="60" t="s">
        <v>44</v>
      </c>
      <c r="D67" s="25">
        <v>0</v>
      </c>
      <c r="E67" s="19">
        <f t="shared" si="26"/>
        <v>0</v>
      </c>
      <c r="F67" s="25">
        <v>0</v>
      </c>
      <c r="G67" s="25">
        <v>0</v>
      </c>
      <c r="H67" s="25">
        <v>0</v>
      </c>
      <c r="I67" s="25">
        <v>0</v>
      </c>
      <c r="J67" s="25"/>
      <c r="K67" s="25">
        <v>0</v>
      </c>
    </row>
    <row r="68" spans="1:11" s="7" customFormat="1" ht="15.75">
      <c r="A68" s="40" t="s">
        <v>20</v>
      </c>
      <c r="B68" s="5">
        <v>290</v>
      </c>
      <c r="C68" s="60" t="s">
        <v>12</v>
      </c>
      <c r="D68" s="25">
        <v>30</v>
      </c>
      <c r="E68" s="19">
        <f t="shared" si="26"/>
        <v>5</v>
      </c>
      <c r="F68" s="25">
        <v>5</v>
      </c>
      <c r="G68" s="25">
        <v>0</v>
      </c>
      <c r="H68" s="25">
        <v>0</v>
      </c>
      <c r="I68" s="25">
        <v>0</v>
      </c>
      <c r="J68" s="25"/>
      <c r="K68" s="25">
        <v>0</v>
      </c>
    </row>
    <row r="69" spans="1:11" s="7" customFormat="1" ht="15.75">
      <c r="A69" s="40" t="s">
        <v>20</v>
      </c>
      <c r="B69" s="5">
        <v>300</v>
      </c>
      <c r="C69" s="60" t="s">
        <v>13</v>
      </c>
      <c r="D69" s="25">
        <f aca="true" t="shared" si="27" ref="D69:I69">SUM(D70:D71)</f>
        <v>1342</v>
      </c>
      <c r="E69" s="19">
        <f t="shared" si="27"/>
        <v>159</v>
      </c>
      <c r="F69" s="25">
        <f t="shared" si="27"/>
        <v>5</v>
      </c>
      <c r="G69" s="25">
        <f t="shared" si="27"/>
        <v>134</v>
      </c>
      <c r="H69" s="25">
        <f t="shared" si="27"/>
        <v>0</v>
      </c>
      <c r="I69" s="25">
        <f t="shared" si="27"/>
        <v>20</v>
      </c>
      <c r="J69" s="25"/>
      <c r="K69" s="25">
        <f>SUM(K70:K71)</f>
        <v>0</v>
      </c>
    </row>
    <row r="70" spans="1:11" s="10" customFormat="1" ht="15.75">
      <c r="A70" s="38" t="s">
        <v>20</v>
      </c>
      <c r="B70" s="8">
        <v>310</v>
      </c>
      <c r="C70" s="59" t="s">
        <v>14</v>
      </c>
      <c r="D70" s="18">
        <v>1060</v>
      </c>
      <c r="E70" s="116">
        <f>SUM(F70:K70)</f>
        <v>59</v>
      </c>
      <c r="F70" s="18">
        <v>5</v>
      </c>
      <c r="G70" s="18">
        <v>44</v>
      </c>
      <c r="H70" s="18"/>
      <c r="I70" s="18">
        <v>10</v>
      </c>
      <c r="J70" s="18"/>
      <c r="K70" s="18"/>
    </row>
    <row r="71" spans="1:11" s="10" customFormat="1" ht="15.75">
      <c r="A71" s="38" t="s">
        <v>20</v>
      </c>
      <c r="B71" s="8">
        <v>340</v>
      </c>
      <c r="C71" s="59" t="s">
        <v>15</v>
      </c>
      <c r="D71" s="18">
        <v>282</v>
      </c>
      <c r="E71" s="116">
        <f>SUM(F71:K71)</f>
        <v>100</v>
      </c>
      <c r="F71" s="18"/>
      <c r="G71" s="18">
        <v>90</v>
      </c>
      <c r="H71" s="18"/>
      <c r="I71" s="18">
        <v>10</v>
      </c>
      <c r="J71" s="18"/>
      <c r="K71" s="18"/>
    </row>
    <row r="72" spans="1:11" s="10" customFormat="1" ht="15.75">
      <c r="A72" s="39"/>
      <c r="B72" s="12"/>
      <c r="C72" s="11" t="s">
        <v>18</v>
      </c>
      <c r="D72" s="19">
        <f aca="true" t="shared" si="28" ref="D72:K72">SUM(D55,D59,D67,D68,D69,D66)</f>
        <v>12045</v>
      </c>
      <c r="E72" s="19">
        <f t="shared" si="28"/>
        <v>4776</v>
      </c>
      <c r="F72" s="19">
        <f t="shared" si="28"/>
        <v>397</v>
      </c>
      <c r="G72" s="19">
        <f t="shared" si="28"/>
        <v>945</v>
      </c>
      <c r="H72" s="19">
        <f t="shared" si="28"/>
        <v>1840</v>
      </c>
      <c r="I72" s="19">
        <f t="shared" si="28"/>
        <v>1594</v>
      </c>
      <c r="J72" s="19">
        <f t="shared" si="28"/>
        <v>0</v>
      </c>
      <c r="K72" s="19">
        <f t="shared" si="28"/>
        <v>0</v>
      </c>
    </row>
    <row r="73" spans="1:11" s="7" customFormat="1" ht="22.5" customHeight="1" hidden="1">
      <c r="A73" s="40" t="s">
        <v>67</v>
      </c>
      <c r="B73" s="5"/>
      <c r="C73" s="60"/>
      <c r="D73" s="25">
        <f aca="true" t="shared" si="29" ref="D73:I73">SUM(D74:D76)</f>
        <v>0</v>
      </c>
      <c r="E73" s="19">
        <f t="shared" si="29"/>
        <v>0</v>
      </c>
      <c r="F73" s="25">
        <f t="shared" si="29"/>
        <v>0</v>
      </c>
      <c r="G73" s="25">
        <f t="shared" si="29"/>
        <v>0</v>
      </c>
      <c r="H73" s="25">
        <f t="shared" si="29"/>
        <v>0</v>
      </c>
      <c r="I73" s="25">
        <f t="shared" si="29"/>
        <v>0</v>
      </c>
      <c r="J73" s="25"/>
      <c r="K73" s="25">
        <f>SUM(K74:K76)</f>
        <v>0</v>
      </c>
    </row>
    <row r="74" spans="1:11" s="10" customFormat="1" ht="15.75" hidden="1">
      <c r="A74" s="38" t="s">
        <v>67</v>
      </c>
      <c r="B74" s="8">
        <v>211</v>
      </c>
      <c r="C74" s="59" t="s">
        <v>1</v>
      </c>
      <c r="D74" s="18"/>
      <c r="E74" s="116"/>
      <c r="F74" s="18"/>
      <c r="G74" s="18"/>
      <c r="H74" s="18"/>
      <c r="I74" s="18"/>
      <c r="J74" s="18"/>
      <c r="K74" s="18"/>
    </row>
    <row r="75" spans="1:11" s="10" customFormat="1" ht="15.75" hidden="1">
      <c r="A75" s="38" t="s">
        <v>67</v>
      </c>
      <c r="B75" s="8">
        <v>212</v>
      </c>
      <c r="C75" s="59" t="s">
        <v>2</v>
      </c>
      <c r="D75" s="18"/>
      <c r="E75" s="116"/>
      <c r="F75" s="18"/>
      <c r="G75" s="18"/>
      <c r="H75" s="18"/>
      <c r="I75" s="18"/>
      <c r="J75" s="18"/>
      <c r="K75" s="18"/>
    </row>
    <row r="76" spans="1:11" s="10" customFormat="1" ht="15.75" hidden="1">
      <c r="A76" s="38" t="s">
        <v>67</v>
      </c>
      <c r="B76" s="8">
        <v>213</v>
      </c>
      <c r="C76" s="59" t="s">
        <v>3</v>
      </c>
      <c r="D76" s="18"/>
      <c r="E76" s="116"/>
      <c r="F76" s="18"/>
      <c r="G76" s="18"/>
      <c r="H76" s="18"/>
      <c r="I76" s="18"/>
      <c r="J76" s="18"/>
      <c r="K76" s="18"/>
    </row>
    <row r="77" spans="1:11" s="7" customFormat="1" ht="15.75" hidden="1">
      <c r="A77" s="40" t="s">
        <v>67</v>
      </c>
      <c r="B77" s="5">
        <v>220</v>
      </c>
      <c r="C77" s="60" t="s">
        <v>4</v>
      </c>
      <c r="D77" s="25">
        <f aca="true" t="shared" si="30" ref="D77:I77">SUM(D78:D84)</f>
        <v>0</v>
      </c>
      <c r="E77" s="19">
        <f t="shared" si="30"/>
        <v>0</v>
      </c>
      <c r="F77" s="25">
        <f t="shared" si="30"/>
        <v>0</v>
      </c>
      <c r="G77" s="25">
        <f t="shared" si="30"/>
        <v>0</v>
      </c>
      <c r="H77" s="25">
        <f t="shared" si="30"/>
        <v>0</v>
      </c>
      <c r="I77" s="25">
        <f t="shared" si="30"/>
        <v>0</v>
      </c>
      <c r="J77" s="25"/>
      <c r="K77" s="25">
        <f>SUM(K78:K84)</f>
        <v>0</v>
      </c>
    </row>
    <row r="78" spans="1:11" s="10" customFormat="1" ht="15.75" hidden="1">
      <c r="A78" s="38" t="s">
        <v>67</v>
      </c>
      <c r="B78" s="8">
        <v>221</v>
      </c>
      <c r="C78" s="59" t="s">
        <v>5</v>
      </c>
      <c r="D78" s="18"/>
      <c r="E78" s="116"/>
      <c r="F78" s="18"/>
      <c r="G78" s="18"/>
      <c r="H78" s="18"/>
      <c r="I78" s="18"/>
      <c r="J78" s="18"/>
      <c r="K78" s="18"/>
    </row>
    <row r="79" spans="1:11" s="10" customFormat="1" ht="15.75" hidden="1">
      <c r="A79" s="38" t="s">
        <v>67</v>
      </c>
      <c r="B79" s="8">
        <v>222</v>
      </c>
      <c r="C79" s="59" t="s">
        <v>6</v>
      </c>
      <c r="D79" s="18"/>
      <c r="E79" s="116"/>
      <c r="F79" s="18"/>
      <c r="G79" s="18"/>
      <c r="H79" s="18"/>
      <c r="I79" s="18"/>
      <c r="J79" s="18"/>
      <c r="K79" s="18"/>
    </row>
    <row r="80" spans="1:11" s="10" customFormat="1" ht="15.75" hidden="1">
      <c r="A80" s="38" t="s">
        <v>67</v>
      </c>
      <c r="B80" s="8">
        <v>223</v>
      </c>
      <c r="C80" s="59" t="s">
        <v>7</v>
      </c>
      <c r="D80" s="18"/>
      <c r="E80" s="116"/>
      <c r="F80" s="18"/>
      <c r="G80" s="18"/>
      <c r="H80" s="18"/>
      <c r="I80" s="18"/>
      <c r="J80" s="18"/>
      <c r="K80" s="18"/>
    </row>
    <row r="81" spans="1:11" s="10" customFormat="1" ht="15.75" hidden="1">
      <c r="A81" s="38" t="s">
        <v>67</v>
      </c>
      <c r="B81" s="8">
        <v>224</v>
      </c>
      <c r="C81" s="59" t="s">
        <v>8</v>
      </c>
      <c r="D81" s="18"/>
      <c r="E81" s="116"/>
      <c r="F81" s="18"/>
      <c r="G81" s="18"/>
      <c r="H81" s="18"/>
      <c r="I81" s="18"/>
      <c r="J81" s="18"/>
      <c r="K81" s="18"/>
    </row>
    <row r="82" spans="1:11" s="10" customFormat="1" ht="15.75" hidden="1">
      <c r="A82" s="38" t="s">
        <v>67</v>
      </c>
      <c r="B82" s="8">
        <v>225</v>
      </c>
      <c r="C82" s="59" t="s">
        <v>9</v>
      </c>
      <c r="D82" s="18"/>
      <c r="E82" s="116"/>
      <c r="F82" s="18"/>
      <c r="G82" s="18"/>
      <c r="H82" s="18"/>
      <c r="I82" s="18"/>
      <c r="J82" s="18"/>
      <c r="K82" s="18"/>
    </row>
    <row r="83" spans="1:11" s="10" customFormat="1" ht="15.75" hidden="1">
      <c r="A83" s="38" t="s">
        <v>67</v>
      </c>
      <c r="B83" s="8">
        <v>226</v>
      </c>
      <c r="C83" s="59" t="s">
        <v>10</v>
      </c>
      <c r="D83" s="18"/>
      <c r="E83" s="116"/>
      <c r="F83" s="18"/>
      <c r="G83" s="18"/>
      <c r="H83" s="18"/>
      <c r="I83" s="18"/>
      <c r="J83" s="18"/>
      <c r="K83" s="18"/>
    </row>
    <row r="84" spans="1:11" s="7" customFormat="1" ht="28.5" customHeight="1">
      <c r="A84" s="38" t="s">
        <v>67</v>
      </c>
      <c r="B84" s="8">
        <v>251</v>
      </c>
      <c r="C84" s="59" t="s">
        <v>117</v>
      </c>
      <c r="D84" s="25">
        <v>0</v>
      </c>
      <c r="E84" s="19">
        <f>SUM(F84:K84)</f>
        <v>0</v>
      </c>
      <c r="F84" s="25"/>
      <c r="G84" s="25"/>
      <c r="H84" s="25"/>
      <c r="I84" s="25"/>
      <c r="J84" s="25"/>
      <c r="K84" s="25"/>
    </row>
    <row r="85" spans="1:11" s="7" customFormat="1" ht="31.5" hidden="1">
      <c r="A85" s="40" t="s">
        <v>67</v>
      </c>
      <c r="B85" s="5">
        <v>263</v>
      </c>
      <c r="C85" s="60" t="s">
        <v>44</v>
      </c>
      <c r="D85" s="25">
        <v>0</v>
      </c>
      <c r="E85" s="19">
        <v>0</v>
      </c>
      <c r="F85" s="25">
        <v>0</v>
      </c>
      <c r="G85" s="25">
        <v>0</v>
      </c>
      <c r="H85" s="25">
        <v>0</v>
      </c>
      <c r="I85" s="25">
        <v>0</v>
      </c>
      <c r="J85" s="25"/>
      <c r="K85" s="25">
        <v>0</v>
      </c>
    </row>
    <row r="86" spans="1:11" s="7" customFormat="1" ht="15.75" hidden="1">
      <c r="A86" s="40" t="s">
        <v>67</v>
      </c>
      <c r="B86" s="5">
        <v>290</v>
      </c>
      <c r="C86" s="60" t="s">
        <v>12</v>
      </c>
      <c r="D86" s="25">
        <v>0</v>
      </c>
      <c r="E86" s="19">
        <v>0</v>
      </c>
      <c r="F86" s="25">
        <v>0</v>
      </c>
      <c r="G86" s="25">
        <v>0</v>
      </c>
      <c r="H86" s="25">
        <v>0</v>
      </c>
      <c r="I86" s="25">
        <v>0</v>
      </c>
      <c r="J86" s="25"/>
      <c r="K86" s="25">
        <v>0</v>
      </c>
    </row>
    <row r="87" spans="1:11" s="7" customFormat="1" ht="15.75" hidden="1">
      <c r="A87" s="40" t="s">
        <v>67</v>
      </c>
      <c r="B87" s="5">
        <v>300</v>
      </c>
      <c r="C87" s="60" t="s">
        <v>13</v>
      </c>
      <c r="D87" s="25">
        <f aca="true" t="shared" si="31" ref="D87:I87">SUM(D88:D89)</f>
        <v>0</v>
      </c>
      <c r="E87" s="19">
        <f t="shared" si="31"/>
        <v>0</v>
      </c>
      <c r="F87" s="25">
        <f t="shared" si="31"/>
        <v>0</v>
      </c>
      <c r="G87" s="25">
        <f t="shared" si="31"/>
        <v>0</v>
      </c>
      <c r="H87" s="25">
        <f t="shared" si="31"/>
        <v>0</v>
      </c>
      <c r="I87" s="25">
        <f t="shared" si="31"/>
        <v>0</v>
      </c>
      <c r="J87" s="25"/>
      <c r="K87" s="25">
        <f>SUM(K88:K89)</f>
        <v>0</v>
      </c>
    </row>
    <row r="88" spans="1:11" s="10" customFormat="1" ht="15.75" hidden="1">
      <c r="A88" s="38" t="s">
        <v>67</v>
      </c>
      <c r="B88" s="8">
        <v>310</v>
      </c>
      <c r="C88" s="59" t="s">
        <v>14</v>
      </c>
      <c r="D88" s="18"/>
      <c r="E88" s="116"/>
      <c r="F88" s="18"/>
      <c r="G88" s="18"/>
      <c r="H88" s="18"/>
      <c r="I88" s="18"/>
      <c r="J88" s="18"/>
      <c r="K88" s="18"/>
    </row>
    <row r="89" spans="1:11" s="10" customFormat="1" ht="15.75" hidden="1">
      <c r="A89" s="38" t="s">
        <v>67</v>
      </c>
      <c r="B89" s="8">
        <v>340</v>
      </c>
      <c r="C89" s="59" t="s">
        <v>15</v>
      </c>
      <c r="D89" s="18"/>
      <c r="E89" s="116"/>
      <c r="F89" s="18"/>
      <c r="G89" s="18"/>
      <c r="H89" s="18"/>
      <c r="I89" s="18"/>
      <c r="J89" s="18"/>
      <c r="K89" s="18"/>
    </row>
    <row r="90" spans="1:11" s="10" customFormat="1" ht="15.75">
      <c r="A90" s="39"/>
      <c r="B90" s="12"/>
      <c r="C90" s="11" t="s">
        <v>18</v>
      </c>
      <c r="D90" s="19">
        <f aca="true" t="shared" si="32" ref="D90:K90">D84</f>
        <v>0</v>
      </c>
      <c r="E90" s="19">
        <f t="shared" si="32"/>
        <v>0</v>
      </c>
      <c r="F90" s="19">
        <f t="shared" si="32"/>
        <v>0</v>
      </c>
      <c r="G90" s="19">
        <f t="shared" si="32"/>
        <v>0</v>
      </c>
      <c r="H90" s="19">
        <f t="shared" si="32"/>
        <v>0</v>
      </c>
      <c r="I90" s="19">
        <f t="shared" si="32"/>
        <v>0</v>
      </c>
      <c r="J90" s="19">
        <f t="shared" si="32"/>
        <v>0</v>
      </c>
      <c r="K90" s="19">
        <f t="shared" si="32"/>
        <v>0</v>
      </c>
    </row>
    <row r="91" spans="1:11" s="13" customFormat="1" ht="15">
      <c r="A91" s="41" t="s">
        <v>82</v>
      </c>
      <c r="B91" s="16">
        <v>290</v>
      </c>
      <c r="C91" s="17" t="s">
        <v>83</v>
      </c>
      <c r="D91" s="24">
        <v>0</v>
      </c>
      <c r="E91" s="117">
        <f>SUM(F91:K91)</f>
        <v>0</v>
      </c>
      <c r="F91" s="24"/>
      <c r="G91" s="24">
        <v>0</v>
      </c>
      <c r="H91" s="24">
        <v>0</v>
      </c>
      <c r="I91" s="24"/>
      <c r="J91" s="24"/>
      <c r="K91" s="24">
        <v>0</v>
      </c>
    </row>
    <row r="92" spans="1:11" s="13" customFormat="1" ht="15" hidden="1">
      <c r="A92" s="41" t="s">
        <v>24</v>
      </c>
      <c r="B92" s="16">
        <v>231</v>
      </c>
      <c r="C92" s="17" t="s">
        <v>25</v>
      </c>
      <c r="D92" s="24">
        <v>0</v>
      </c>
      <c r="E92" s="117">
        <f>SUM(F92:K92)</f>
        <v>0</v>
      </c>
      <c r="F92" s="24">
        <v>0</v>
      </c>
      <c r="G92" s="24">
        <v>0</v>
      </c>
      <c r="H92" s="24">
        <v>0</v>
      </c>
      <c r="I92" s="24">
        <v>0</v>
      </c>
      <c r="J92" s="24"/>
      <c r="K92" s="24">
        <v>0</v>
      </c>
    </row>
    <row r="93" spans="1:11" s="13" customFormat="1" ht="15">
      <c r="A93" s="41" t="s">
        <v>24</v>
      </c>
      <c r="B93" s="16">
        <v>290</v>
      </c>
      <c r="C93" s="17" t="s">
        <v>26</v>
      </c>
      <c r="D93" s="24">
        <v>15</v>
      </c>
      <c r="E93" s="117">
        <f>SUM(F93:K93)</f>
        <v>10</v>
      </c>
      <c r="F93" s="24">
        <v>10</v>
      </c>
      <c r="G93" s="24">
        <v>0</v>
      </c>
      <c r="H93" s="24">
        <v>0</v>
      </c>
      <c r="I93" s="24"/>
      <c r="J93" s="24"/>
      <c r="K93" s="24">
        <v>0</v>
      </c>
    </row>
    <row r="94" spans="1:11" s="13" customFormat="1" ht="15" hidden="1">
      <c r="A94" s="41" t="s">
        <v>101</v>
      </c>
      <c r="B94" s="16">
        <v>226</v>
      </c>
      <c r="C94" s="17" t="s">
        <v>27</v>
      </c>
      <c r="D94" s="24">
        <v>0</v>
      </c>
      <c r="E94" s="117">
        <f>SUM(F94:K94)</f>
        <v>0</v>
      </c>
      <c r="F94" s="24">
        <v>0</v>
      </c>
      <c r="G94" s="24">
        <v>0</v>
      </c>
      <c r="H94" s="24">
        <v>0</v>
      </c>
      <c r="I94" s="24">
        <v>0</v>
      </c>
      <c r="J94" s="24"/>
      <c r="K94" s="24">
        <v>0</v>
      </c>
    </row>
    <row r="95" spans="1:11" s="13" customFormat="1" ht="15">
      <c r="A95" s="41" t="s">
        <v>101</v>
      </c>
      <c r="B95" s="16">
        <v>290</v>
      </c>
      <c r="C95" s="17" t="s">
        <v>27</v>
      </c>
      <c r="D95" s="24">
        <v>35</v>
      </c>
      <c r="E95" s="117">
        <f>SUM(F95:K95)</f>
        <v>5</v>
      </c>
      <c r="F95" s="24">
        <v>5</v>
      </c>
      <c r="G95" s="24"/>
      <c r="H95" s="24">
        <v>0</v>
      </c>
      <c r="I95" s="24">
        <v>0</v>
      </c>
      <c r="J95" s="24"/>
      <c r="K95" s="24">
        <v>0</v>
      </c>
    </row>
    <row r="96" spans="1:11" s="28" customFormat="1" ht="18.75">
      <c r="A96" s="124" t="s">
        <v>28</v>
      </c>
      <c r="B96" s="125"/>
      <c r="C96" s="125"/>
      <c r="D96" s="26">
        <f aca="true" t="shared" si="33" ref="D96:K96">SUM(D33,D54,D72,D92,D93,D95,D94,D90,D91)</f>
        <v>13840</v>
      </c>
      <c r="E96" s="26">
        <f t="shared" si="33"/>
        <v>6455</v>
      </c>
      <c r="F96" s="26">
        <f t="shared" si="33"/>
        <v>577</v>
      </c>
      <c r="G96" s="26">
        <f t="shared" si="33"/>
        <v>1623</v>
      </c>
      <c r="H96" s="26">
        <f t="shared" si="33"/>
        <v>2543</v>
      </c>
      <c r="I96" s="26">
        <f t="shared" si="33"/>
        <v>1712</v>
      </c>
      <c r="J96" s="26">
        <f t="shared" si="33"/>
        <v>0</v>
      </c>
      <c r="K96" s="26">
        <f t="shared" si="33"/>
        <v>0</v>
      </c>
    </row>
    <row r="97" spans="1:11" s="10" customFormat="1" ht="21.75" customHeight="1">
      <c r="A97" s="34" t="s">
        <v>22</v>
      </c>
      <c r="B97" s="14"/>
      <c r="C97" s="15"/>
      <c r="D97" s="15"/>
      <c r="E97" s="118"/>
      <c r="F97" s="15"/>
      <c r="G97" s="15"/>
      <c r="H97" s="15"/>
      <c r="I97" s="15"/>
      <c r="J97" s="15"/>
      <c r="K97" s="15"/>
    </row>
    <row r="98" spans="1:11" s="10" customFormat="1" ht="30.75" customHeight="1">
      <c r="A98" s="40" t="s">
        <v>23</v>
      </c>
      <c r="B98" s="5">
        <v>210</v>
      </c>
      <c r="C98" s="60" t="s">
        <v>30</v>
      </c>
      <c r="D98" s="20">
        <f aca="true" t="shared" si="34" ref="D98:K98">SUM(D99:D101)</f>
        <v>302</v>
      </c>
      <c r="E98" s="114">
        <f t="shared" si="34"/>
        <v>203.2</v>
      </c>
      <c r="F98" s="20">
        <f t="shared" si="34"/>
        <v>0</v>
      </c>
      <c r="G98" s="20">
        <f t="shared" si="34"/>
        <v>0</v>
      </c>
      <c r="H98" s="20">
        <f t="shared" si="34"/>
        <v>0</v>
      </c>
      <c r="I98" s="20">
        <f t="shared" si="34"/>
        <v>0</v>
      </c>
      <c r="J98" s="20">
        <f t="shared" si="34"/>
        <v>0</v>
      </c>
      <c r="K98" s="99">
        <f t="shared" si="34"/>
        <v>203.2</v>
      </c>
    </row>
    <row r="99" spans="1:11" s="10" customFormat="1" ht="15.75">
      <c r="A99" s="38" t="s">
        <v>23</v>
      </c>
      <c r="B99" s="8">
        <v>211</v>
      </c>
      <c r="C99" s="59" t="s">
        <v>1</v>
      </c>
      <c r="D99" s="9">
        <v>232</v>
      </c>
      <c r="E99" s="119">
        <f>SUM(F99:K99)</f>
        <v>156.1</v>
      </c>
      <c r="F99" s="9"/>
      <c r="G99" s="9"/>
      <c r="H99" s="9"/>
      <c r="I99" s="9"/>
      <c r="J99" s="9"/>
      <c r="K99" s="71">
        <v>156.1</v>
      </c>
    </row>
    <row r="100" spans="1:11" s="10" customFormat="1" ht="15.75" hidden="1">
      <c r="A100" s="38" t="s">
        <v>23</v>
      </c>
      <c r="B100" s="8">
        <v>212</v>
      </c>
      <c r="C100" s="59" t="s">
        <v>2</v>
      </c>
      <c r="D100" s="9">
        <v>0</v>
      </c>
      <c r="E100" s="119">
        <f>SUM(F100:K100)</f>
        <v>0</v>
      </c>
      <c r="F100" s="9"/>
      <c r="G100" s="9"/>
      <c r="H100" s="9"/>
      <c r="I100" s="9"/>
      <c r="J100" s="9"/>
      <c r="K100" s="71"/>
    </row>
    <row r="101" spans="1:11" s="10" customFormat="1" ht="15.75">
      <c r="A101" s="38" t="s">
        <v>23</v>
      </c>
      <c r="B101" s="8">
        <v>213</v>
      </c>
      <c r="C101" s="59" t="s">
        <v>3</v>
      </c>
      <c r="D101" s="9">
        <v>70</v>
      </c>
      <c r="E101" s="119">
        <f>SUM(F101:K101)</f>
        <v>47.1</v>
      </c>
      <c r="F101" s="9"/>
      <c r="G101" s="9"/>
      <c r="H101" s="9"/>
      <c r="I101" s="9"/>
      <c r="J101" s="9"/>
      <c r="K101" s="110">
        <v>47.1</v>
      </c>
    </row>
    <row r="102" spans="1:11" s="10" customFormat="1" ht="15.75">
      <c r="A102" s="40" t="s">
        <v>23</v>
      </c>
      <c r="B102" s="5">
        <v>220</v>
      </c>
      <c r="C102" s="60" t="s">
        <v>4</v>
      </c>
      <c r="D102" s="6">
        <f aca="true" t="shared" si="35" ref="D102:K102">SUM(D103:D108)</f>
        <v>8</v>
      </c>
      <c r="E102" s="114">
        <f t="shared" si="35"/>
        <v>16</v>
      </c>
      <c r="F102" s="6">
        <f t="shared" si="35"/>
        <v>0</v>
      </c>
      <c r="G102" s="6">
        <f t="shared" si="35"/>
        <v>0</v>
      </c>
      <c r="H102" s="6">
        <f t="shared" si="35"/>
        <v>0</v>
      </c>
      <c r="I102" s="6">
        <f t="shared" si="35"/>
        <v>0</v>
      </c>
      <c r="J102" s="6">
        <f t="shared" si="35"/>
        <v>0</v>
      </c>
      <c r="K102" s="100">
        <f t="shared" si="35"/>
        <v>16</v>
      </c>
    </row>
    <row r="103" spans="1:11" s="10" customFormat="1" ht="15.75">
      <c r="A103" s="38" t="s">
        <v>23</v>
      </c>
      <c r="B103" s="8">
        <v>221</v>
      </c>
      <c r="C103" s="59" t="s">
        <v>5</v>
      </c>
      <c r="D103" s="9">
        <v>8</v>
      </c>
      <c r="E103" s="119">
        <f aca="true" t="shared" si="36" ref="E103:E108">SUM(F103:K103)</f>
        <v>8</v>
      </c>
      <c r="F103" s="9"/>
      <c r="G103" s="9"/>
      <c r="H103" s="9"/>
      <c r="I103" s="9"/>
      <c r="J103" s="9"/>
      <c r="K103" s="71">
        <v>8</v>
      </c>
    </row>
    <row r="104" spans="1:11" s="10" customFormat="1" ht="15.75">
      <c r="A104" s="38" t="s">
        <v>23</v>
      </c>
      <c r="B104" s="8">
        <v>222</v>
      </c>
      <c r="C104" s="59" t="s">
        <v>6</v>
      </c>
      <c r="D104" s="9">
        <v>0</v>
      </c>
      <c r="E104" s="119">
        <f t="shared" si="36"/>
        <v>8</v>
      </c>
      <c r="F104" s="9"/>
      <c r="G104" s="9"/>
      <c r="H104" s="9"/>
      <c r="I104" s="9"/>
      <c r="J104" s="9"/>
      <c r="K104" s="71">
        <v>8</v>
      </c>
    </row>
    <row r="105" spans="1:11" s="10" customFormat="1" ht="15.75" hidden="1">
      <c r="A105" s="38" t="s">
        <v>23</v>
      </c>
      <c r="B105" s="8">
        <v>223</v>
      </c>
      <c r="C105" s="59" t="s">
        <v>7</v>
      </c>
      <c r="D105" s="9">
        <v>0</v>
      </c>
      <c r="E105" s="119">
        <f t="shared" si="36"/>
        <v>0</v>
      </c>
      <c r="F105" s="9"/>
      <c r="G105" s="9"/>
      <c r="H105" s="9"/>
      <c r="I105" s="9"/>
      <c r="J105" s="9"/>
      <c r="K105" s="71"/>
    </row>
    <row r="106" spans="1:11" s="10" customFormat="1" ht="15.75" hidden="1">
      <c r="A106" s="38" t="s">
        <v>23</v>
      </c>
      <c r="B106" s="8">
        <v>224</v>
      </c>
      <c r="C106" s="59" t="s">
        <v>8</v>
      </c>
      <c r="D106" s="9">
        <v>0</v>
      </c>
      <c r="E106" s="119">
        <f t="shared" si="36"/>
        <v>0</v>
      </c>
      <c r="F106" s="9"/>
      <c r="G106" s="9"/>
      <c r="H106" s="9"/>
      <c r="I106" s="9"/>
      <c r="J106" s="9"/>
      <c r="K106" s="71"/>
    </row>
    <row r="107" spans="1:11" s="10" customFormat="1" ht="15.75" hidden="1">
      <c r="A107" s="38" t="s">
        <v>23</v>
      </c>
      <c r="B107" s="8">
        <v>225</v>
      </c>
      <c r="C107" s="59" t="s">
        <v>9</v>
      </c>
      <c r="D107" s="9">
        <v>0</v>
      </c>
      <c r="E107" s="119">
        <f t="shared" si="36"/>
        <v>0</v>
      </c>
      <c r="F107" s="9"/>
      <c r="G107" s="9"/>
      <c r="H107" s="9"/>
      <c r="I107" s="9"/>
      <c r="J107" s="9"/>
      <c r="K107" s="71"/>
    </row>
    <row r="108" spans="1:11" s="10" customFormat="1" ht="15.75" hidden="1">
      <c r="A108" s="38" t="s">
        <v>23</v>
      </c>
      <c r="B108" s="8">
        <v>226</v>
      </c>
      <c r="C108" s="59" t="s">
        <v>10</v>
      </c>
      <c r="D108" s="9">
        <v>0</v>
      </c>
      <c r="E108" s="119">
        <f t="shared" si="36"/>
        <v>0</v>
      </c>
      <c r="F108" s="9"/>
      <c r="G108" s="9"/>
      <c r="H108" s="9"/>
      <c r="I108" s="9"/>
      <c r="J108" s="9"/>
      <c r="K108" s="71"/>
    </row>
    <row r="109" spans="1:11" s="7" customFormat="1" ht="15.75">
      <c r="A109" s="40" t="s">
        <v>23</v>
      </c>
      <c r="B109" s="5">
        <v>300</v>
      </c>
      <c r="C109" s="60" t="s">
        <v>13</v>
      </c>
      <c r="D109" s="6">
        <f aca="true" t="shared" si="37" ref="D109:K109">SUM(D110:D111)</f>
        <v>35</v>
      </c>
      <c r="E109" s="114">
        <f t="shared" si="37"/>
        <v>13</v>
      </c>
      <c r="F109" s="6">
        <f t="shared" si="37"/>
        <v>0</v>
      </c>
      <c r="G109" s="6">
        <f t="shared" si="37"/>
        <v>0</v>
      </c>
      <c r="H109" s="6">
        <f t="shared" si="37"/>
        <v>0</v>
      </c>
      <c r="I109" s="6">
        <f t="shared" si="37"/>
        <v>0</v>
      </c>
      <c r="J109" s="6">
        <f t="shared" si="37"/>
        <v>0</v>
      </c>
      <c r="K109" s="100">
        <f t="shared" si="37"/>
        <v>13</v>
      </c>
    </row>
    <row r="110" spans="1:11" s="10" customFormat="1" ht="15.75">
      <c r="A110" s="38" t="s">
        <v>23</v>
      </c>
      <c r="B110" s="8">
        <v>310</v>
      </c>
      <c r="C110" s="59" t="s">
        <v>14</v>
      </c>
      <c r="D110" s="9">
        <v>15</v>
      </c>
      <c r="E110" s="119">
        <f>SUM(F110:K110)</f>
        <v>0</v>
      </c>
      <c r="F110" s="9"/>
      <c r="G110" s="9"/>
      <c r="H110" s="9"/>
      <c r="I110" s="9"/>
      <c r="J110" s="9"/>
      <c r="K110" s="71"/>
    </row>
    <row r="111" spans="1:11" s="10" customFormat="1" ht="15.75">
      <c r="A111" s="38" t="s">
        <v>23</v>
      </c>
      <c r="B111" s="8">
        <v>340</v>
      </c>
      <c r="C111" s="59" t="s">
        <v>15</v>
      </c>
      <c r="D111" s="9">
        <v>20</v>
      </c>
      <c r="E111" s="119">
        <f>SUM(F111:K111)</f>
        <v>13</v>
      </c>
      <c r="F111" s="9"/>
      <c r="G111" s="9"/>
      <c r="H111" s="9"/>
      <c r="I111" s="9"/>
      <c r="J111" s="9"/>
      <c r="K111" s="110">
        <v>13</v>
      </c>
    </row>
    <row r="112" spans="1:11" s="29" customFormat="1" ht="18.75">
      <c r="A112" s="124" t="s">
        <v>29</v>
      </c>
      <c r="B112" s="125"/>
      <c r="C112" s="125"/>
      <c r="D112" s="27">
        <f aca="true" t="shared" si="38" ref="D112:K112">SUM(D98,D102,D109)</f>
        <v>345</v>
      </c>
      <c r="E112" s="96">
        <f t="shared" si="38"/>
        <v>232.2</v>
      </c>
      <c r="F112" s="27">
        <f t="shared" si="38"/>
        <v>0</v>
      </c>
      <c r="G112" s="27">
        <f t="shared" si="38"/>
        <v>0</v>
      </c>
      <c r="H112" s="27">
        <f t="shared" si="38"/>
        <v>0</v>
      </c>
      <c r="I112" s="27">
        <f t="shared" si="38"/>
        <v>0</v>
      </c>
      <c r="J112" s="27">
        <f t="shared" si="38"/>
        <v>0</v>
      </c>
      <c r="K112" s="96">
        <f t="shared" si="38"/>
        <v>232.2</v>
      </c>
    </row>
    <row r="113" spans="1:11" s="52" customFormat="1" ht="31.5" customHeight="1" hidden="1">
      <c r="A113" s="131" t="s">
        <v>66</v>
      </c>
      <c r="B113" s="132"/>
      <c r="C113" s="133"/>
      <c r="D113" s="30"/>
      <c r="E113" s="27"/>
      <c r="F113" s="30"/>
      <c r="G113" s="30"/>
      <c r="H113" s="30"/>
      <c r="I113" s="30"/>
      <c r="J113" s="30"/>
      <c r="K113" s="30"/>
    </row>
    <row r="114" spans="1:11" s="53" customFormat="1" ht="32.25" customHeight="1" hidden="1">
      <c r="A114" s="42" t="s">
        <v>68</v>
      </c>
      <c r="B114" s="22" t="s">
        <v>47</v>
      </c>
      <c r="C114" s="59" t="s">
        <v>74</v>
      </c>
      <c r="D114" s="21"/>
      <c r="E114" s="118"/>
      <c r="F114" s="21"/>
      <c r="G114" s="21"/>
      <c r="H114" s="21"/>
      <c r="I114" s="21"/>
      <c r="J114" s="21"/>
      <c r="K114" s="21"/>
    </row>
    <row r="115" spans="1:11" s="53" customFormat="1" ht="18" customHeight="1" hidden="1">
      <c r="A115" s="42" t="s">
        <v>65</v>
      </c>
      <c r="B115" s="22" t="s">
        <v>50</v>
      </c>
      <c r="C115" s="59" t="s">
        <v>73</v>
      </c>
      <c r="D115" s="21"/>
      <c r="E115" s="118"/>
      <c r="F115" s="21"/>
      <c r="G115" s="21"/>
      <c r="H115" s="21"/>
      <c r="I115" s="21"/>
      <c r="J115" s="21"/>
      <c r="K115" s="21"/>
    </row>
    <row r="116" spans="1:11" s="53" customFormat="1" ht="14.25" customHeight="1" hidden="1">
      <c r="A116" s="42" t="s">
        <v>65</v>
      </c>
      <c r="B116" s="22" t="s">
        <v>47</v>
      </c>
      <c r="C116" s="59" t="s">
        <v>73</v>
      </c>
      <c r="D116" s="21"/>
      <c r="E116" s="118"/>
      <c r="F116" s="21"/>
      <c r="G116" s="21"/>
      <c r="H116" s="21"/>
      <c r="I116" s="21"/>
      <c r="J116" s="21"/>
      <c r="K116" s="21"/>
    </row>
    <row r="117" spans="1:11" s="53" customFormat="1" ht="15.75" customHeight="1" hidden="1">
      <c r="A117" s="42" t="s">
        <v>65</v>
      </c>
      <c r="B117" s="22" t="s">
        <v>49</v>
      </c>
      <c r="C117" s="59" t="s">
        <v>73</v>
      </c>
      <c r="D117" s="21"/>
      <c r="E117" s="118"/>
      <c r="F117" s="21"/>
      <c r="G117" s="21"/>
      <c r="H117" s="21"/>
      <c r="I117" s="21"/>
      <c r="J117" s="21"/>
      <c r="K117" s="21"/>
    </row>
    <row r="118" spans="1:11" s="53" customFormat="1" ht="18" customHeight="1" hidden="1">
      <c r="A118" s="42" t="s">
        <v>65</v>
      </c>
      <c r="B118" s="22" t="s">
        <v>54</v>
      </c>
      <c r="C118" s="59" t="s">
        <v>73</v>
      </c>
      <c r="D118" s="21"/>
      <c r="E118" s="118"/>
      <c r="F118" s="21"/>
      <c r="G118" s="21"/>
      <c r="H118" s="21"/>
      <c r="I118" s="21"/>
      <c r="J118" s="21"/>
      <c r="K118" s="21"/>
    </row>
    <row r="119" spans="1:11" s="54" customFormat="1" ht="18.75" hidden="1">
      <c r="A119" s="124" t="s">
        <v>64</v>
      </c>
      <c r="B119" s="125"/>
      <c r="C119" s="125"/>
      <c r="D119" s="27">
        <f aca="true" t="shared" si="39" ref="D119:I119">SUM(D114:D118)</f>
        <v>0</v>
      </c>
      <c r="E119" s="27">
        <f t="shared" si="39"/>
        <v>0</v>
      </c>
      <c r="F119" s="27">
        <f t="shared" si="39"/>
        <v>0</v>
      </c>
      <c r="G119" s="27">
        <f t="shared" si="39"/>
        <v>0</v>
      </c>
      <c r="H119" s="27">
        <f t="shared" si="39"/>
        <v>0</v>
      </c>
      <c r="I119" s="27">
        <f t="shared" si="39"/>
        <v>0</v>
      </c>
      <c r="J119" s="27"/>
      <c r="K119" s="27">
        <f>SUM(K114:K118)</f>
        <v>0</v>
      </c>
    </row>
    <row r="120" spans="1:11" s="52" customFormat="1" ht="18.75" hidden="1">
      <c r="A120" s="126" t="s">
        <v>61</v>
      </c>
      <c r="B120" s="127"/>
      <c r="C120" s="128"/>
      <c r="D120" s="30"/>
      <c r="E120" s="27"/>
      <c r="F120" s="30"/>
      <c r="G120" s="30"/>
      <c r="H120" s="30"/>
      <c r="I120" s="30"/>
      <c r="J120" s="30"/>
      <c r="K120" s="30"/>
    </row>
    <row r="121" spans="1:11" s="53" customFormat="1" ht="15.75" hidden="1">
      <c r="A121" s="42" t="s">
        <v>69</v>
      </c>
      <c r="B121" s="22" t="s">
        <v>70</v>
      </c>
      <c r="C121" s="33" t="s">
        <v>71</v>
      </c>
      <c r="D121" s="21"/>
      <c r="E121" s="118"/>
      <c r="F121" s="21"/>
      <c r="G121" s="21"/>
      <c r="H121" s="21"/>
      <c r="I121" s="21"/>
      <c r="J121" s="21"/>
      <c r="K121" s="21"/>
    </row>
    <row r="122" spans="1:11" s="53" customFormat="1" ht="15.75" hidden="1">
      <c r="A122" s="42" t="s">
        <v>62</v>
      </c>
      <c r="B122" s="22" t="s">
        <v>47</v>
      </c>
      <c r="C122" s="33" t="s">
        <v>72</v>
      </c>
      <c r="D122" s="21"/>
      <c r="E122" s="118"/>
      <c r="F122" s="21"/>
      <c r="G122" s="21"/>
      <c r="H122" s="21"/>
      <c r="I122" s="21"/>
      <c r="J122" s="21"/>
      <c r="K122" s="21"/>
    </row>
    <row r="123" spans="1:11" s="54" customFormat="1" ht="18.75" hidden="1">
      <c r="A123" s="124" t="s">
        <v>63</v>
      </c>
      <c r="B123" s="125"/>
      <c r="C123" s="125"/>
      <c r="D123" s="27">
        <f aca="true" t="shared" si="40" ref="D123:I123">SUM(D121:D122)</f>
        <v>0</v>
      </c>
      <c r="E123" s="27">
        <f t="shared" si="40"/>
        <v>0</v>
      </c>
      <c r="F123" s="27">
        <f t="shared" si="40"/>
        <v>0</v>
      </c>
      <c r="G123" s="27">
        <f t="shared" si="40"/>
        <v>0</v>
      </c>
      <c r="H123" s="27">
        <f t="shared" si="40"/>
        <v>0</v>
      </c>
      <c r="I123" s="27">
        <f t="shared" si="40"/>
        <v>0</v>
      </c>
      <c r="J123" s="27"/>
      <c r="K123" s="27">
        <f>SUM(K121:K122)</f>
        <v>0</v>
      </c>
    </row>
    <row r="124" spans="1:11" ht="38.25" customHeight="1">
      <c r="A124" s="129" t="s">
        <v>110</v>
      </c>
      <c r="B124" s="130"/>
      <c r="C124" s="130"/>
      <c r="D124" s="4"/>
      <c r="E124" s="120"/>
      <c r="F124" s="4"/>
      <c r="G124" s="4"/>
      <c r="H124" s="4"/>
      <c r="I124" s="4"/>
      <c r="J124" s="4"/>
      <c r="K124" s="4"/>
    </row>
    <row r="125" spans="1:11" ht="18.75" customHeight="1">
      <c r="A125" s="57" t="s">
        <v>68</v>
      </c>
      <c r="B125" s="8">
        <v>310</v>
      </c>
      <c r="C125" s="59" t="s">
        <v>14</v>
      </c>
      <c r="D125" s="78">
        <v>10</v>
      </c>
      <c r="E125" s="118">
        <f>SUM(F125:K125)</f>
        <v>1</v>
      </c>
      <c r="F125" s="83">
        <v>1</v>
      </c>
      <c r="G125" s="83"/>
      <c r="H125" s="83"/>
      <c r="I125" s="83"/>
      <c r="J125" s="83"/>
      <c r="K125" s="83"/>
    </row>
    <row r="126" spans="1:11" s="82" customFormat="1" ht="15.75" customHeight="1">
      <c r="A126" s="57" t="s">
        <v>68</v>
      </c>
      <c r="B126" s="8">
        <v>340</v>
      </c>
      <c r="C126" s="59" t="s">
        <v>15</v>
      </c>
      <c r="D126" s="9">
        <v>10</v>
      </c>
      <c r="E126" s="118">
        <f>SUM(F126:K126)</f>
        <v>1</v>
      </c>
      <c r="F126" s="78">
        <v>1</v>
      </c>
      <c r="G126" s="83"/>
      <c r="H126" s="83"/>
      <c r="I126" s="83"/>
      <c r="J126" s="83"/>
      <c r="K126" s="83"/>
    </row>
    <row r="127" spans="1:11" s="82" customFormat="1" ht="16.5" customHeight="1">
      <c r="A127" s="57" t="s">
        <v>65</v>
      </c>
      <c r="B127" s="8">
        <v>226</v>
      </c>
      <c r="C127" s="59" t="s">
        <v>10</v>
      </c>
      <c r="D127" s="9">
        <v>5</v>
      </c>
      <c r="E127" s="118">
        <f>SUM(F127:K127)</f>
        <v>1</v>
      </c>
      <c r="F127" s="78">
        <v>1</v>
      </c>
      <c r="G127" s="83"/>
      <c r="H127" s="83"/>
      <c r="I127" s="83"/>
      <c r="J127" s="83"/>
      <c r="K127" s="83"/>
    </row>
    <row r="128" spans="1:11" s="79" customFormat="1" ht="16.5" customHeight="1">
      <c r="A128" s="57" t="s">
        <v>65</v>
      </c>
      <c r="B128" s="8">
        <v>310</v>
      </c>
      <c r="C128" s="59" t="s">
        <v>14</v>
      </c>
      <c r="D128" s="9">
        <v>3625</v>
      </c>
      <c r="E128" s="118">
        <f>SUM(F128:K128)</f>
        <v>1</v>
      </c>
      <c r="F128" s="78">
        <v>1</v>
      </c>
      <c r="G128" s="75"/>
      <c r="H128" s="75"/>
      <c r="I128" s="75"/>
      <c r="J128" s="75"/>
      <c r="K128" s="75"/>
    </row>
    <row r="129" spans="1:11" s="79" customFormat="1" ht="15" customHeight="1">
      <c r="A129" s="57" t="s">
        <v>65</v>
      </c>
      <c r="B129" s="8">
        <v>340</v>
      </c>
      <c r="C129" s="59" t="s">
        <v>15</v>
      </c>
      <c r="D129" s="9">
        <v>20</v>
      </c>
      <c r="E129" s="118">
        <f>SUM(F129:K129)</f>
        <v>1</v>
      </c>
      <c r="F129" s="78">
        <v>1</v>
      </c>
      <c r="G129" s="75"/>
      <c r="H129" s="75"/>
      <c r="I129" s="75"/>
      <c r="J129" s="75"/>
      <c r="K129" s="75"/>
    </row>
    <row r="130" spans="1:11" s="29" customFormat="1" ht="18.75">
      <c r="A130" s="124" t="s">
        <v>64</v>
      </c>
      <c r="B130" s="125"/>
      <c r="C130" s="125"/>
      <c r="D130" s="27">
        <f aca="true" t="shared" si="41" ref="D130:K130">D126+D127+D128+D129+D125</f>
        <v>3670</v>
      </c>
      <c r="E130" s="27">
        <f t="shared" si="41"/>
        <v>5</v>
      </c>
      <c r="F130" s="27">
        <f t="shared" si="41"/>
        <v>5</v>
      </c>
      <c r="G130" s="27">
        <f t="shared" si="41"/>
        <v>0</v>
      </c>
      <c r="H130" s="27">
        <f t="shared" si="41"/>
        <v>0</v>
      </c>
      <c r="I130" s="27">
        <f t="shared" si="41"/>
        <v>0</v>
      </c>
      <c r="J130" s="27">
        <f t="shared" si="41"/>
        <v>0</v>
      </c>
      <c r="K130" s="27">
        <f t="shared" si="41"/>
        <v>0</v>
      </c>
    </row>
    <row r="131" spans="1:11" s="29" customFormat="1" ht="32.25" customHeight="1">
      <c r="A131" s="129" t="s">
        <v>61</v>
      </c>
      <c r="B131" s="130"/>
      <c r="C131" s="130"/>
      <c r="D131" s="4"/>
      <c r="E131" s="120"/>
      <c r="F131" s="4"/>
      <c r="G131" s="4"/>
      <c r="H131" s="4"/>
      <c r="I131" s="4"/>
      <c r="J131" s="4"/>
      <c r="K131" s="4"/>
    </row>
    <row r="132" spans="1:11" s="29" customFormat="1" ht="18.75">
      <c r="A132" s="57" t="s">
        <v>116</v>
      </c>
      <c r="B132" s="8">
        <v>211</v>
      </c>
      <c r="C132" s="59" t="s">
        <v>1</v>
      </c>
      <c r="D132" s="78">
        <v>45</v>
      </c>
      <c r="E132" s="119">
        <f>SUM(F132:K132)</f>
        <v>62.1</v>
      </c>
      <c r="F132" s="75"/>
      <c r="G132" s="75"/>
      <c r="H132" s="78"/>
      <c r="I132" s="75"/>
      <c r="J132" s="75"/>
      <c r="K132" s="93">
        <v>62.1</v>
      </c>
    </row>
    <row r="133" spans="1:11" s="29" customFormat="1" ht="18.75">
      <c r="A133" s="57" t="s">
        <v>116</v>
      </c>
      <c r="B133" s="8">
        <v>213</v>
      </c>
      <c r="C133" s="59" t="s">
        <v>3</v>
      </c>
      <c r="D133" s="78">
        <v>15</v>
      </c>
      <c r="E133" s="119">
        <f>SUM(F133:K133)</f>
        <v>18.7</v>
      </c>
      <c r="F133" s="75"/>
      <c r="G133" s="75"/>
      <c r="H133" s="78"/>
      <c r="I133" s="75"/>
      <c r="J133" s="75"/>
      <c r="K133" s="93">
        <v>18.7</v>
      </c>
    </row>
    <row r="134" spans="1:11" s="29" customFormat="1" ht="18.75">
      <c r="A134" s="57" t="s">
        <v>116</v>
      </c>
      <c r="B134" s="8">
        <v>340</v>
      </c>
      <c r="C134" s="59" t="s">
        <v>15</v>
      </c>
      <c r="D134" s="78">
        <v>3</v>
      </c>
      <c r="E134" s="119">
        <f>SUM(F134:K134)</f>
        <v>4.1</v>
      </c>
      <c r="F134" s="75"/>
      <c r="G134" s="75"/>
      <c r="H134" s="78"/>
      <c r="I134" s="75"/>
      <c r="J134" s="75"/>
      <c r="K134" s="93">
        <v>4.1</v>
      </c>
    </row>
    <row r="135" spans="1:11" s="29" customFormat="1" ht="79.5" customHeight="1" hidden="1">
      <c r="A135" s="63" t="s">
        <v>125</v>
      </c>
      <c r="B135" s="8">
        <v>225</v>
      </c>
      <c r="C135" s="60" t="s">
        <v>126</v>
      </c>
      <c r="D135" s="78">
        <v>11906</v>
      </c>
      <c r="E135" s="119">
        <f>SUM(F135:K135)</f>
        <v>0</v>
      </c>
      <c r="F135" s="78"/>
      <c r="G135" s="75"/>
      <c r="H135" s="78"/>
      <c r="I135" s="78"/>
      <c r="J135" s="75"/>
      <c r="K135" s="93"/>
    </row>
    <row r="136" spans="1:11" s="29" customFormat="1" ht="19.5" customHeight="1">
      <c r="A136" s="63" t="s">
        <v>152</v>
      </c>
      <c r="B136" s="8">
        <v>225</v>
      </c>
      <c r="C136" s="60" t="s">
        <v>153</v>
      </c>
      <c r="D136" s="78"/>
      <c r="E136" s="119">
        <f>SUM(F136:K136)</f>
        <v>789.5</v>
      </c>
      <c r="F136" s="78">
        <v>789.5</v>
      </c>
      <c r="G136" s="75"/>
      <c r="H136" s="78"/>
      <c r="I136" s="78"/>
      <c r="J136" s="93"/>
      <c r="K136" s="93"/>
    </row>
    <row r="137" spans="1:11" s="29" customFormat="1" ht="18.75">
      <c r="A137" s="124" t="s">
        <v>63</v>
      </c>
      <c r="B137" s="125"/>
      <c r="C137" s="125"/>
      <c r="D137" s="27">
        <f>D135+D134+D133+D132+D136</f>
        <v>11969</v>
      </c>
      <c r="E137" s="27">
        <f aca="true" t="shared" si="42" ref="E137:K137">E135+E134+E133+E132+E136</f>
        <v>874.4</v>
      </c>
      <c r="F137" s="27">
        <f t="shared" si="42"/>
        <v>789.5</v>
      </c>
      <c r="G137" s="27">
        <f t="shared" si="42"/>
        <v>0</v>
      </c>
      <c r="H137" s="27">
        <f t="shared" si="42"/>
        <v>0</v>
      </c>
      <c r="I137" s="27">
        <f t="shared" si="42"/>
        <v>0</v>
      </c>
      <c r="J137" s="27">
        <f t="shared" si="42"/>
        <v>0</v>
      </c>
      <c r="K137" s="27">
        <f t="shared" si="42"/>
        <v>84.9</v>
      </c>
    </row>
    <row r="138" spans="1:11" ht="19.5" customHeight="1">
      <c r="A138" s="34" t="s">
        <v>31</v>
      </c>
      <c r="B138" s="3"/>
      <c r="C138" s="4"/>
      <c r="D138" s="4"/>
      <c r="E138" s="120"/>
      <c r="F138" s="4"/>
      <c r="G138" s="4"/>
      <c r="H138" s="4"/>
      <c r="I138" s="4"/>
      <c r="J138" s="4"/>
      <c r="K138" s="4"/>
    </row>
    <row r="139" spans="1:11" s="56" customFormat="1" ht="16.5" customHeight="1" hidden="1">
      <c r="A139" s="57"/>
      <c r="B139" s="57"/>
      <c r="C139" s="20" t="s">
        <v>89</v>
      </c>
      <c r="D139" s="20">
        <f aca="true" t="shared" si="43" ref="D139:K139">SUM(D140:D145)</f>
        <v>1800</v>
      </c>
      <c r="E139" s="11">
        <f t="shared" si="43"/>
        <v>0</v>
      </c>
      <c r="F139" s="20">
        <f t="shared" si="43"/>
        <v>0</v>
      </c>
      <c r="G139" s="20">
        <f t="shared" si="43"/>
        <v>0</v>
      </c>
      <c r="H139" s="20">
        <f t="shared" si="43"/>
        <v>0</v>
      </c>
      <c r="I139" s="20">
        <f t="shared" si="43"/>
        <v>0</v>
      </c>
      <c r="J139" s="20">
        <f t="shared" si="43"/>
        <v>0</v>
      </c>
      <c r="K139" s="20">
        <f t="shared" si="43"/>
        <v>0</v>
      </c>
    </row>
    <row r="140" spans="1:11" s="56" customFormat="1" ht="16.5" customHeight="1" hidden="1">
      <c r="A140" s="57" t="s">
        <v>88</v>
      </c>
      <c r="B140" s="57" t="s">
        <v>52</v>
      </c>
      <c r="C140" s="21" t="s">
        <v>90</v>
      </c>
      <c r="D140" s="21"/>
      <c r="E140" s="118"/>
      <c r="F140" s="21"/>
      <c r="G140" s="21"/>
      <c r="H140" s="21"/>
      <c r="I140" s="21"/>
      <c r="J140" s="21"/>
      <c r="K140" s="21"/>
    </row>
    <row r="141" spans="1:11" s="56" customFormat="1" ht="81.75" customHeight="1" hidden="1">
      <c r="A141" s="57" t="str">
        <f>$A$142</f>
        <v>05.01</v>
      </c>
      <c r="B141" s="57" t="s">
        <v>50</v>
      </c>
      <c r="C141" s="60" t="s">
        <v>136</v>
      </c>
      <c r="D141" s="21">
        <v>1800</v>
      </c>
      <c r="E141" s="118">
        <f>SUM(F141:K141)</f>
        <v>0</v>
      </c>
      <c r="F141" s="21">
        <v>0</v>
      </c>
      <c r="G141" s="21"/>
      <c r="H141" s="21"/>
      <c r="I141" s="21"/>
      <c r="J141" s="21"/>
      <c r="K141" s="21"/>
    </row>
    <row r="142" spans="1:11" s="56" customFormat="1" ht="16.5" customHeight="1" hidden="1">
      <c r="A142" s="57" t="s">
        <v>88</v>
      </c>
      <c r="B142" s="57" t="s">
        <v>50</v>
      </c>
      <c r="C142" s="21" t="s">
        <v>114</v>
      </c>
      <c r="D142" s="21"/>
      <c r="E142" s="118">
        <f>SUM(F142:K142)</f>
        <v>0</v>
      </c>
      <c r="F142" s="21"/>
      <c r="G142" s="21"/>
      <c r="H142" s="21"/>
      <c r="I142" s="21">
        <v>0</v>
      </c>
      <c r="J142" s="21"/>
      <c r="K142" s="21"/>
    </row>
    <row r="143" spans="1:11" s="56" customFormat="1" ht="16.5" customHeight="1" hidden="1">
      <c r="A143" s="57" t="s">
        <v>88</v>
      </c>
      <c r="B143" s="57" t="s">
        <v>50</v>
      </c>
      <c r="C143" s="21" t="s">
        <v>55</v>
      </c>
      <c r="D143" s="21"/>
      <c r="E143" s="118">
        <f>SUM(F143:K143)</f>
        <v>0</v>
      </c>
      <c r="F143" s="21"/>
      <c r="G143" s="21"/>
      <c r="H143" s="21"/>
      <c r="I143" s="21"/>
      <c r="J143" s="21"/>
      <c r="K143" s="21"/>
    </row>
    <row r="144" spans="1:11" s="56" customFormat="1" ht="16.5" customHeight="1" hidden="1">
      <c r="A144" s="57" t="s">
        <v>88</v>
      </c>
      <c r="B144" s="57" t="s">
        <v>50</v>
      </c>
      <c r="C144" s="21" t="s">
        <v>96</v>
      </c>
      <c r="D144" s="21"/>
      <c r="E144" s="118">
        <f>SUM(F144:K144)</f>
        <v>0</v>
      </c>
      <c r="F144" s="21"/>
      <c r="G144" s="21"/>
      <c r="H144" s="21"/>
      <c r="I144" s="21"/>
      <c r="J144" s="21"/>
      <c r="K144" s="21"/>
    </row>
    <row r="145" spans="1:11" s="56" customFormat="1" ht="13.5" customHeight="1">
      <c r="A145" s="57" t="s">
        <v>88</v>
      </c>
      <c r="B145" s="57" t="s">
        <v>47</v>
      </c>
      <c r="C145" s="21" t="s">
        <v>91</v>
      </c>
      <c r="D145" s="21"/>
      <c r="E145" s="118"/>
      <c r="F145" s="21"/>
      <c r="G145" s="21"/>
      <c r="H145" s="21"/>
      <c r="I145" s="21"/>
      <c r="J145" s="21"/>
      <c r="K145" s="21"/>
    </row>
    <row r="146" spans="1:11" s="56" customFormat="1" ht="20.25" customHeight="1">
      <c r="A146" s="57"/>
      <c r="B146" s="57"/>
      <c r="C146" s="20" t="s">
        <v>92</v>
      </c>
      <c r="D146" s="86">
        <f aca="true" t="shared" si="44" ref="D146:K146">D147+D148+D149+D151+D153+D159+D150+D160</f>
        <v>37844</v>
      </c>
      <c r="E146" s="19">
        <f t="shared" si="44"/>
        <v>20</v>
      </c>
      <c r="F146" s="86">
        <f t="shared" si="44"/>
        <v>5</v>
      </c>
      <c r="G146" s="86">
        <f t="shared" si="44"/>
        <v>15</v>
      </c>
      <c r="H146" s="86">
        <f t="shared" si="44"/>
        <v>0</v>
      </c>
      <c r="I146" s="86">
        <f t="shared" si="44"/>
        <v>0</v>
      </c>
      <c r="J146" s="86">
        <f t="shared" si="44"/>
        <v>0</v>
      </c>
      <c r="K146" s="86">
        <f t="shared" si="44"/>
        <v>0</v>
      </c>
    </row>
    <row r="147" spans="1:11" s="56" customFormat="1" ht="24.75" customHeight="1" hidden="1">
      <c r="A147" s="57" t="s">
        <v>51</v>
      </c>
      <c r="B147" s="57" t="s">
        <v>50</v>
      </c>
      <c r="C147" s="21" t="s">
        <v>119</v>
      </c>
      <c r="D147" s="23"/>
      <c r="E147" s="19"/>
      <c r="F147" s="86"/>
      <c r="G147" s="86"/>
      <c r="H147" s="86"/>
      <c r="I147" s="23"/>
      <c r="J147" s="86"/>
      <c r="K147" s="20"/>
    </row>
    <row r="148" spans="1:11" s="56" customFormat="1" ht="22.5" customHeight="1">
      <c r="A148" s="57" t="s">
        <v>51</v>
      </c>
      <c r="B148" s="57" t="s">
        <v>50</v>
      </c>
      <c r="C148" s="58" t="s">
        <v>137</v>
      </c>
      <c r="D148" s="21">
        <v>500</v>
      </c>
      <c r="E148" s="118">
        <f aca="true" t="shared" si="45" ref="E148:E160">SUM(F148:K148)</f>
        <v>10</v>
      </c>
      <c r="F148" s="21">
        <v>5</v>
      </c>
      <c r="G148" s="21">
        <v>5</v>
      </c>
      <c r="H148" s="21"/>
      <c r="I148" s="21"/>
      <c r="J148" s="21"/>
      <c r="K148" s="21"/>
    </row>
    <row r="149" spans="1:11" s="56" customFormat="1" ht="67.5" customHeight="1" hidden="1">
      <c r="A149" s="57" t="s">
        <v>51</v>
      </c>
      <c r="B149" s="57" t="s">
        <v>50</v>
      </c>
      <c r="C149" s="58" t="s">
        <v>161</v>
      </c>
      <c r="D149" s="21">
        <v>27533</v>
      </c>
      <c r="E149" s="118">
        <f t="shared" si="45"/>
        <v>0</v>
      </c>
      <c r="F149" s="21"/>
      <c r="G149" s="21"/>
      <c r="H149" s="21"/>
      <c r="I149" s="21"/>
      <c r="J149" s="21"/>
      <c r="K149" s="21"/>
    </row>
    <row r="150" spans="1:11" s="56" customFormat="1" ht="67.5" customHeight="1" hidden="1">
      <c r="A150" s="57" t="s">
        <v>51</v>
      </c>
      <c r="B150" s="57" t="s">
        <v>47</v>
      </c>
      <c r="C150" s="58" t="s">
        <v>162</v>
      </c>
      <c r="D150" s="21">
        <v>1449</v>
      </c>
      <c r="E150" s="118">
        <f t="shared" si="45"/>
        <v>0</v>
      </c>
      <c r="F150" s="21"/>
      <c r="G150" s="21"/>
      <c r="H150" s="21"/>
      <c r="I150" s="21"/>
      <c r="J150" s="21"/>
      <c r="K150" s="21"/>
    </row>
    <row r="151" spans="1:11" s="56" customFormat="1" ht="63" customHeight="1" hidden="1">
      <c r="A151" s="57" t="s">
        <v>51</v>
      </c>
      <c r="B151" s="57" t="s">
        <v>50</v>
      </c>
      <c r="C151" s="58" t="s">
        <v>163</v>
      </c>
      <c r="D151" s="21">
        <v>4262</v>
      </c>
      <c r="E151" s="118">
        <f t="shared" si="45"/>
        <v>0</v>
      </c>
      <c r="F151" s="21"/>
      <c r="G151" s="21"/>
      <c r="H151" s="21"/>
      <c r="I151" s="21"/>
      <c r="J151" s="21"/>
      <c r="K151" s="21"/>
    </row>
    <row r="152" spans="1:11" s="56" customFormat="1" ht="60.75" customHeight="1" hidden="1">
      <c r="A152" s="57" t="s">
        <v>51</v>
      </c>
      <c r="B152" s="57" t="s">
        <v>50</v>
      </c>
      <c r="C152" s="58"/>
      <c r="D152" s="21"/>
      <c r="E152" s="118">
        <f t="shared" si="45"/>
        <v>0</v>
      </c>
      <c r="F152" s="21"/>
      <c r="G152" s="21"/>
      <c r="H152" s="21"/>
      <c r="I152" s="21"/>
      <c r="J152" s="21"/>
      <c r="K152" s="21"/>
    </row>
    <row r="153" spans="1:11" s="56" customFormat="1" ht="60.75" customHeight="1" hidden="1">
      <c r="A153" s="57" t="s">
        <v>51</v>
      </c>
      <c r="B153" s="57" t="s">
        <v>50</v>
      </c>
      <c r="C153" s="58" t="s">
        <v>164</v>
      </c>
      <c r="D153" s="21">
        <v>1000</v>
      </c>
      <c r="E153" s="118">
        <f t="shared" si="45"/>
        <v>0</v>
      </c>
      <c r="F153" s="21"/>
      <c r="G153" s="21"/>
      <c r="H153" s="21"/>
      <c r="I153" s="21"/>
      <c r="J153" s="21"/>
      <c r="K153" s="21"/>
    </row>
    <row r="154" spans="1:11" s="56" customFormat="1" ht="16.5" customHeight="1" hidden="1">
      <c r="A154" s="57" t="s">
        <v>51</v>
      </c>
      <c r="B154" s="57" t="s">
        <v>47</v>
      </c>
      <c r="C154" s="21" t="s">
        <v>93</v>
      </c>
      <c r="D154" s="21"/>
      <c r="E154" s="118">
        <f t="shared" si="45"/>
        <v>0</v>
      </c>
      <c r="F154" s="21"/>
      <c r="G154" s="21"/>
      <c r="H154" s="21"/>
      <c r="I154" s="21"/>
      <c r="J154" s="21"/>
      <c r="K154" s="21"/>
    </row>
    <row r="155" spans="1:11" s="56" customFormat="1" ht="16.5" customHeight="1" hidden="1">
      <c r="A155" s="57" t="s">
        <v>51</v>
      </c>
      <c r="B155" s="57" t="s">
        <v>49</v>
      </c>
      <c r="C155" s="21" t="s">
        <v>93</v>
      </c>
      <c r="D155" s="21"/>
      <c r="E155" s="118">
        <f t="shared" si="45"/>
        <v>0</v>
      </c>
      <c r="F155" s="21"/>
      <c r="G155" s="21"/>
      <c r="H155" s="21"/>
      <c r="I155" s="21"/>
      <c r="J155" s="21"/>
      <c r="K155" s="21"/>
    </row>
    <row r="156" spans="1:11" s="56" customFormat="1" ht="19.5" customHeight="1" hidden="1">
      <c r="A156" s="57" t="s">
        <v>51</v>
      </c>
      <c r="B156" s="57" t="s">
        <v>52</v>
      </c>
      <c r="C156" s="21" t="s">
        <v>112</v>
      </c>
      <c r="D156" s="18"/>
      <c r="E156" s="118">
        <f t="shared" si="45"/>
        <v>0</v>
      </c>
      <c r="F156" s="18"/>
      <c r="G156" s="18"/>
      <c r="H156" s="18"/>
      <c r="I156" s="18"/>
      <c r="J156" s="18"/>
      <c r="K156" s="18"/>
    </row>
    <row r="157" spans="1:11" s="56" customFormat="1" ht="21" customHeight="1" hidden="1">
      <c r="A157" s="57" t="s">
        <v>51</v>
      </c>
      <c r="B157" s="57" t="s">
        <v>52</v>
      </c>
      <c r="C157" s="21" t="s">
        <v>113</v>
      </c>
      <c r="D157" s="18"/>
      <c r="E157" s="118">
        <f t="shared" si="45"/>
        <v>0</v>
      </c>
      <c r="F157" s="18"/>
      <c r="G157" s="18"/>
      <c r="H157" s="18"/>
      <c r="I157" s="18"/>
      <c r="J157" s="18"/>
      <c r="K157" s="18"/>
    </row>
    <row r="158" spans="1:11" s="56" customFormat="1" ht="48" customHeight="1" hidden="1">
      <c r="A158" s="57" t="s">
        <v>51</v>
      </c>
      <c r="B158" s="57" t="s">
        <v>50</v>
      </c>
      <c r="C158" s="58" t="s">
        <v>165</v>
      </c>
      <c r="D158" s="18"/>
      <c r="E158" s="118">
        <f t="shared" si="45"/>
        <v>0</v>
      </c>
      <c r="F158" s="18"/>
      <c r="G158" s="18"/>
      <c r="H158" s="18"/>
      <c r="I158" s="18"/>
      <c r="J158" s="18"/>
      <c r="K158" s="18"/>
    </row>
    <row r="159" spans="1:11" s="56" customFormat="1" ht="66" customHeight="1" hidden="1">
      <c r="A159" s="57" t="s">
        <v>51</v>
      </c>
      <c r="B159" s="57" t="s">
        <v>49</v>
      </c>
      <c r="C159" s="58" t="s">
        <v>166</v>
      </c>
      <c r="D159" s="18">
        <v>100</v>
      </c>
      <c r="E159" s="118">
        <f t="shared" si="45"/>
        <v>0</v>
      </c>
      <c r="F159" s="18"/>
      <c r="G159" s="18"/>
      <c r="H159" s="18"/>
      <c r="I159" s="18"/>
      <c r="J159" s="18"/>
      <c r="K159" s="18"/>
    </row>
    <row r="160" spans="1:11" s="56" customFormat="1" ht="24.75" customHeight="1">
      <c r="A160" s="57" t="s">
        <v>51</v>
      </c>
      <c r="B160" s="57" t="s">
        <v>54</v>
      </c>
      <c r="C160" s="58" t="s">
        <v>137</v>
      </c>
      <c r="D160" s="18">
        <v>3000</v>
      </c>
      <c r="E160" s="118">
        <f t="shared" si="45"/>
        <v>10</v>
      </c>
      <c r="F160" s="18"/>
      <c r="G160" s="18">
        <v>10</v>
      </c>
      <c r="H160" s="18"/>
      <c r="I160" s="18"/>
      <c r="J160" s="18"/>
      <c r="K160" s="18"/>
    </row>
    <row r="161" spans="1:11" s="56" customFormat="1" ht="16.5" customHeight="1">
      <c r="A161" s="63"/>
      <c r="B161" s="57"/>
      <c r="C161" s="20" t="s">
        <v>94</v>
      </c>
      <c r="D161" s="25">
        <f aca="true" t="shared" si="46" ref="D161:K161">SUM(D162:D189,D190)</f>
        <v>3991</v>
      </c>
      <c r="E161" s="19">
        <f t="shared" si="46"/>
        <v>365</v>
      </c>
      <c r="F161" s="88">
        <f t="shared" si="46"/>
        <v>35</v>
      </c>
      <c r="G161" s="88">
        <f t="shared" si="46"/>
        <v>108</v>
      </c>
      <c r="H161" s="88">
        <f t="shared" si="46"/>
        <v>0</v>
      </c>
      <c r="I161" s="88">
        <f t="shared" si="46"/>
        <v>222</v>
      </c>
      <c r="J161" s="88">
        <f t="shared" si="46"/>
        <v>0</v>
      </c>
      <c r="K161" s="88">
        <f t="shared" si="46"/>
        <v>0</v>
      </c>
    </row>
    <row r="162" spans="1:11" s="10" customFormat="1" ht="17.25" customHeight="1">
      <c r="A162" s="38" t="s">
        <v>33</v>
      </c>
      <c r="B162" s="8">
        <v>223</v>
      </c>
      <c r="C162" s="9" t="s">
        <v>56</v>
      </c>
      <c r="D162" s="18">
        <v>400</v>
      </c>
      <c r="E162" s="116">
        <f aca="true" t="shared" si="47" ref="E162:E190">SUM(F162:K162)</f>
        <v>275</v>
      </c>
      <c r="F162" s="18"/>
      <c r="G162" s="18">
        <v>98</v>
      </c>
      <c r="H162" s="18"/>
      <c r="I162" s="18">
        <v>177</v>
      </c>
      <c r="J162" s="18"/>
      <c r="K162" s="18"/>
    </row>
    <row r="163" spans="1:11" s="10" customFormat="1" ht="18" customHeight="1">
      <c r="A163" s="38" t="s">
        <v>33</v>
      </c>
      <c r="B163" s="8">
        <v>225</v>
      </c>
      <c r="C163" s="9" t="s">
        <v>56</v>
      </c>
      <c r="D163" s="18">
        <v>60</v>
      </c>
      <c r="E163" s="116">
        <f t="shared" si="47"/>
        <v>5</v>
      </c>
      <c r="F163" s="18">
        <v>5</v>
      </c>
      <c r="G163" s="18"/>
      <c r="H163" s="18"/>
      <c r="I163" s="18"/>
      <c r="J163" s="18"/>
      <c r="K163" s="18"/>
    </row>
    <row r="164" spans="1:11" s="10" customFormat="1" ht="17.25" customHeight="1">
      <c r="A164" s="38" t="s">
        <v>33</v>
      </c>
      <c r="B164" s="8">
        <v>226</v>
      </c>
      <c r="C164" s="9" t="s">
        <v>56</v>
      </c>
      <c r="D164" s="18">
        <v>20</v>
      </c>
      <c r="E164" s="116">
        <f t="shared" si="47"/>
        <v>5</v>
      </c>
      <c r="F164" s="18">
        <v>5</v>
      </c>
      <c r="G164" s="18"/>
      <c r="H164" s="18"/>
      <c r="I164" s="18"/>
      <c r="J164" s="18"/>
      <c r="K164" s="18"/>
    </row>
    <row r="165" spans="1:11" s="10" customFormat="1" ht="17.25" customHeight="1">
      <c r="A165" s="38" t="s">
        <v>33</v>
      </c>
      <c r="B165" s="8">
        <v>310</v>
      </c>
      <c r="C165" s="9" t="s">
        <v>56</v>
      </c>
      <c r="D165" s="18">
        <v>40</v>
      </c>
      <c r="E165" s="116">
        <f t="shared" si="47"/>
        <v>5</v>
      </c>
      <c r="F165" s="18">
        <v>5</v>
      </c>
      <c r="G165" s="18"/>
      <c r="H165" s="18"/>
      <c r="I165" s="18"/>
      <c r="J165" s="18"/>
      <c r="K165" s="18"/>
    </row>
    <row r="166" spans="1:11" s="10" customFormat="1" ht="17.25" customHeight="1" hidden="1">
      <c r="A166" s="38"/>
      <c r="B166" s="8"/>
      <c r="C166" s="9"/>
      <c r="D166" s="18">
        <v>0</v>
      </c>
      <c r="E166" s="118">
        <f t="shared" si="47"/>
        <v>0</v>
      </c>
      <c r="F166" s="18"/>
      <c r="G166" s="18"/>
      <c r="H166" s="18"/>
      <c r="I166" s="18"/>
      <c r="J166" s="18"/>
      <c r="K166" s="18"/>
    </row>
    <row r="167" spans="1:11" s="10" customFormat="1" ht="17.25" customHeight="1" hidden="1">
      <c r="A167" s="38"/>
      <c r="B167" s="8"/>
      <c r="C167" s="9"/>
      <c r="D167" s="18">
        <v>0</v>
      </c>
      <c r="E167" s="118">
        <f t="shared" si="47"/>
        <v>0</v>
      </c>
      <c r="F167" s="18"/>
      <c r="G167" s="18"/>
      <c r="H167" s="18"/>
      <c r="I167" s="18"/>
      <c r="J167" s="18"/>
      <c r="K167" s="18"/>
    </row>
    <row r="168" spans="1:11" s="10" customFormat="1" ht="17.25" customHeight="1" hidden="1">
      <c r="A168" s="38" t="s">
        <v>33</v>
      </c>
      <c r="B168" s="8">
        <v>340</v>
      </c>
      <c r="C168" s="9" t="s">
        <v>56</v>
      </c>
      <c r="D168" s="18">
        <v>20</v>
      </c>
      <c r="E168" s="116">
        <f t="shared" si="47"/>
        <v>0</v>
      </c>
      <c r="F168" s="18"/>
      <c r="G168" s="18"/>
      <c r="H168" s="18"/>
      <c r="I168" s="18"/>
      <c r="J168" s="18"/>
      <c r="K168" s="18"/>
    </row>
    <row r="169" spans="1:11" s="10" customFormat="1" ht="17.25" customHeight="1" hidden="1">
      <c r="A169" s="38" t="s">
        <v>33</v>
      </c>
      <c r="B169" s="8">
        <v>222</v>
      </c>
      <c r="C169" s="9" t="s">
        <v>57</v>
      </c>
      <c r="D169" s="18"/>
      <c r="E169" s="116">
        <f t="shared" si="47"/>
        <v>0</v>
      </c>
      <c r="F169" s="18"/>
      <c r="G169" s="18"/>
      <c r="H169" s="18"/>
      <c r="I169" s="18"/>
      <c r="J169" s="18"/>
      <c r="K169" s="18"/>
    </row>
    <row r="170" spans="1:11" s="10" customFormat="1" ht="17.25" customHeight="1" hidden="1">
      <c r="A170" s="38"/>
      <c r="B170" s="8"/>
      <c r="C170" s="9"/>
      <c r="D170" s="18"/>
      <c r="E170" s="118">
        <f t="shared" si="47"/>
        <v>0</v>
      </c>
      <c r="F170" s="18"/>
      <c r="G170" s="18"/>
      <c r="H170" s="18"/>
      <c r="I170" s="18"/>
      <c r="J170" s="18"/>
      <c r="K170" s="18"/>
    </row>
    <row r="171" spans="1:11" s="10" customFormat="1" ht="17.25" customHeight="1" hidden="1">
      <c r="A171" s="38" t="s">
        <v>33</v>
      </c>
      <c r="B171" s="8">
        <v>225</v>
      </c>
      <c r="C171" s="9" t="s">
        <v>57</v>
      </c>
      <c r="D171" s="18">
        <v>155</v>
      </c>
      <c r="E171" s="116">
        <f t="shared" si="47"/>
        <v>0</v>
      </c>
      <c r="F171" s="18"/>
      <c r="G171" s="18"/>
      <c r="H171" s="18"/>
      <c r="I171" s="18"/>
      <c r="J171" s="18"/>
      <c r="K171" s="18"/>
    </row>
    <row r="172" spans="1:11" s="10" customFormat="1" ht="17.25" customHeight="1" hidden="1">
      <c r="A172" s="38" t="s">
        <v>33</v>
      </c>
      <c r="B172" s="8">
        <v>226</v>
      </c>
      <c r="C172" s="9" t="s">
        <v>57</v>
      </c>
      <c r="D172" s="18"/>
      <c r="E172" s="116">
        <f t="shared" si="47"/>
        <v>0</v>
      </c>
      <c r="F172" s="18"/>
      <c r="G172" s="18"/>
      <c r="H172" s="18"/>
      <c r="I172" s="18"/>
      <c r="J172" s="18"/>
      <c r="K172" s="18"/>
    </row>
    <row r="173" spans="1:11" s="10" customFormat="1" ht="17.25" customHeight="1" hidden="1">
      <c r="A173" s="38" t="s">
        <v>33</v>
      </c>
      <c r="B173" s="8">
        <v>340</v>
      </c>
      <c r="C173" s="9" t="s">
        <v>57</v>
      </c>
      <c r="D173" s="18"/>
      <c r="E173" s="116">
        <f t="shared" si="47"/>
        <v>0</v>
      </c>
      <c r="F173" s="18"/>
      <c r="G173" s="18"/>
      <c r="H173" s="18"/>
      <c r="I173" s="18"/>
      <c r="J173" s="18"/>
      <c r="K173" s="18"/>
    </row>
    <row r="174" spans="1:11" s="10" customFormat="1" ht="17.25" customHeight="1" hidden="1">
      <c r="A174" s="38" t="s">
        <v>33</v>
      </c>
      <c r="B174" s="8">
        <v>225</v>
      </c>
      <c r="C174" s="9" t="s">
        <v>95</v>
      </c>
      <c r="D174" s="18"/>
      <c r="E174" s="116">
        <f t="shared" si="47"/>
        <v>0</v>
      </c>
      <c r="F174" s="18"/>
      <c r="G174" s="18"/>
      <c r="H174" s="18"/>
      <c r="I174" s="18"/>
      <c r="J174" s="18"/>
      <c r="K174" s="18"/>
    </row>
    <row r="175" spans="1:11" s="10" customFormat="1" ht="17.25" customHeight="1" hidden="1">
      <c r="A175" s="38" t="s">
        <v>33</v>
      </c>
      <c r="B175" s="8">
        <v>340</v>
      </c>
      <c r="C175" s="9" t="s">
        <v>95</v>
      </c>
      <c r="D175" s="18"/>
      <c r="E175" s="116">
        <f t="shared" si="47"/>
        <v>0</v>
      </c>
      <c r="F175" s="18"/>
      <c r="G175" s="18"/>
      <c r="H175" s="18"/>
      <c r="I175" s="18"/>
      <c r="J175" s="18"/>
      <c r="K175" s="18"/>
    </row>
    <row r="176" spans="1:11" s="10" customFormat="1" ht="17.25" customHeight="1" hidden="1">
      <c r="A176" s="38" t="s">
        <v>33</v>
      </c>
      <c r="B176" s="8">
        <v>225</v>
      </c>
      <c r="C176" s="9" t="s">
        <v>58</v>
      </c>
      <c r="D176" s="18"/>
      <c r="E176" s="116">
        <f t="shared" si="47"/>
        <v>0</v>
      </c>
      <c r="F176" s="18"/>
      <c r="G176" s="18"/>
      <c r="H176" s="18"/>
      <c r="I176" s="18"/>
      <c r="J176" s="18"/>
      <c r="K176" s="18"/>
    </row>
    <row r="177" spans="1:11" s="10" customFormat="1" ht="17.25" customHeight="1" hidden="1">
      <c r="A177" s="38" t="s">
        <v>33</v>
      </c>
      <c r="B177" s="8">
        <v>226</v>
      </c>
      <c r="C177" s="9" t="s">
        <v>58</v>
      </c>
      <c r="D177" s="18"/>
      <c r="E177" s="116">
        <f t="shared" si="47"/>
        <v>0</v>
      </c>
      <c r="F177" s="18"/>
      <c r="G177" s="18"/>
      <c r="H177" s="18"/>
      <c r="I177" s="18"/>
      <c r="J177" s="18"/>
      <c r="K177" s="18"/>
    </row>
    <row r="178" spans="1:11" s="10" customFormat="1" ht="17.25" customHeight="1" hidden="1">
      <c r="A178" s="38" t="s">
        <v>33</v>
      </c>
      <c r="B178" s="8">
        <v>340</v>
      </c>
      <c r="C178" s="9" t="s">
        <v>58</v>
      </c>
      <c r="D178" s="18"/>
      <c r="E178" s="116">
        <f t="shared" si="47"/>
        <v>0</v>
      </c>
      <c r="F178" s="18"/>
      <c r="G178" s="18"/>
      <c r="H178" s="18"/>
      <c r="I178" s="18"/>
      <c r="J178" s="18"/>
      <c r="K178" s="18"/>
    </row>
    <row r="179" spans="1:11" s="10" customFormat="1" ht="17.25" customHeight="1" hidden="1">
      <c r="A179" s="38" t="s">
        <v>33</v>
      </c>
      <c r="B179" s="8">
        <v>222</v>
      </c>
      <c r="C179" s="9" t="s">
        <v>53</v>
      </c>
      <c r="D179" s="18"/>
      <c r="E179" s="116">
        <f t="shared" si="47"/>
        <v>0</v>
      </c>
      <c r="F179" s="18"/>
      <c r="G179" s="18"/>
      <c r="H179" s="18"/>
      <c r="I179" s="18"/>
      <c r="J179" s="18"/>
      <c r="K179" s="18"/>
    </row>
    <row r="180" spans="1:11" s="10" customFormat="1" ht="17.25" customHeight="1" hidden="1">
      <c r="A180" s="38" t="s">
        <v>33</v>
      </c>
      <c r="B180" s="8">
        <v>226</v>
      </c>
      <c r="C180" s="9" t="s">
        <v>57</v>
      </c>
      <c r="D180" s="18">
        <v>72</v>
      </c>
      <c r="E180" s="118">
        <f t="shared" si="47"/>
        <v>0</v>
      </c>
      <c r="F180" s="18"/>
      <c r="G180" s="18"/>
      <c r="H180" s="18"/>
      <c r="I180" s="18"/>
      <c r="J180" s="18"/>
      <c r="K180" s="18"/>
    </row>
    <row r="181" spans="1:11" s="10" customFormat="1" ht="17.25" customHeight="1" hidden="1">
      <c r="A181" s="38" t="s">
        <v>33</v>
      </c>
      <c r="B181" s="8">
        <v>340</v>
      </c>
      <c r="C181" s="9" t="s">
        <v>57</v>
      </c>
      <c r="D181" s="18">
        <v>75</v>
      </c>
      <c r="E181" s="118">
        <f t="shared" si="47"/>
        <v>0</v>
      </c>
      <c r="F181" s="18"/>
      <c r="G181" s="18"/>
      <c r="H181" s="18"/>
      <c r="I181" s="18"/>
      <c r="J181" s="18"/>
      <c r="K181" s="18"/>
    </row>
    <row r="182" spans="1:11" s="10" customFormat="1" ht="17.25" customHeight="1">
      <c r="A182" s="38" t="s">
        <v>33</v>
      </c>
      <c r="B182" s="8">
        <v>225</v>
      </c>
      <c r="C182" s="9" t="s">
        <v>58</v>
      </c>
      <c r="D182" s="18">
        <v>104</v>
      </c>
      <c r="E182" s="118">
        <f t="shared" si="47"/>
        <v>5</v>
      </c>
      <c r="F182" s="18">
        <v>5</v>
      </c>
      <c r="G182" s="18"/>
      <c r="H182" s="18"/>
      <c r="I182" s="18"/>
      <c r="J182" s="18"/>
      <c r="K182" s="18"/>
    </row>
    <row r="183" spans="1:11" s="10" customFormat="1" ht="17.25" customHeight="1">
      <c r="A183" s="38" t="s">
        <v>33</v>
      </c>
      <c r="B183" s="8">
        <v>310</v>
      </c>
      <c r="C183" s="9" t="s">
        <v>58</v>
      </c>
      <c r="D183" s="18">
        <v>5</v>
      </c>
      <c r="E183" s="116">
        <f t="shared" si="47"/>
        <v>0</v>
      </c>
      <c r="F183" s="18">
        <v>0</v>
      </c>
      <c r="G183" s="18"/>
      <c r="H183" s="18"/>
      <c r="I183" s="18"/>
      <c r="J183" s="18"/>
      <c r="K183" s="18"/>
    </row>
    <row r="184" spans="1:11" s="10" customFormat="1" ht="17.25" customHeight="1">
      <c r="A184" s="38" t="s">
        <v>33</v>
      </c>
      <c r="B184" s="8">
        <v>340</v>
      </c>
      <c r="C184" s="9" t="s">
        <v>58</v>
      </c>
      <c r="D184" s="18">
        <v>194</v>
      </c>
      <c r="E184" s="118">
        <f t="shared" si="47"/>
        <v>10</v>
      </c>
      <c r="F184" s="18">
        <v>10</v>
      </c>
      <c r="G184" s="18"/>
      <c r="H184" s="18"/>
      <c r="I184" s="18"/>
      <c r="J184" s="18"/>
      <c r="K184" s="18"/>
    </row>
    <row r="185" spans="1:11" s="10" customFormat="1" ht="17.25" customHeight="1">
      <c r="A185" s="38" t="s">
        <v>33</v>
      </c>
      <c r="B185" s="8">
        <v>225</v>
      </c>
      <c r="C185" s="9" t="s">
        <v>53</v>
      </c>
      <c r="D185" s="18">
        <v>673</v>
      </c>
      <c r="E185" s="116">
        <f t="shared" si="47"/>
        <v>20</v>
      </c>
      <c r="F185" s="18"/>
      <c r="G185" s="18"/>
      <c r="H185" s="18"/>
      <c r="I185" s="18">
        <v>20</v>
      </c>
      <c r="J185" s="18"/>
      <c r="K185" s="18"/>
    </row>
    <row r="186" spans="1:11" s="10" customFormat="1" ht="17.25" customHeight="1">
      <c r="A186" s="38" t="s">
        <v>33</v>
      </c>
      <c r="B186" s="8">
        <v>226</v>
      </c>
      <c r="C186" s="9" t="s">
        <v>53</v>
      </c>
      <c r="D186" s="18">
        <v>10</v>
      </c>
      <c r="E186" s="116">
        <f t="shared" si="47"/>
        <v>10</v>
      </c>
      <c r="F186" s="18"/>
      <c r="G186" s="18"/>
      <c r="H186" s="18"/>
      <c r="I186" s="18">
        <v>10</v>
      </c>
      <c r="J186" s="18"/>
      <c r="K186" s="18"/>
    </row>
    <row r="187" spans="1:11" s="10" customFormat="1" ht="17.25" customHeight="1">
      <c r="A187" s="38" t="s">
        <v>33</v>
      </c>
      <c r="B187" s="8">
        <v>290</v>
      </c>
      <c r="C187" s="9" t="s">
        <v>53</v>
      </c>
      <c r="D187" s="18">
        <v>20</v>
      </c>
      <c r="E187" s="116">
        <f t="shared" si="47"/>
        <v>5</v>
      </c>
      <c r="F187" s="18">
        <v>5</v>
      </c>
      <c r="G187" s="18"/>
      <c r="H187" s="18"/>
      <c r="I187" s="18"/>
      <c r="J187" s="18"/>
      <c r="K187" s="18"/>
    </row>
    <row r="188" spans="1:11" s="10" customFormat="1" ht="17.25" customHeight="1" hidden="1">
      <c r="A188" s="38" t="s">
        <v>33</v>
      </c>
      <c r="B188" s="8">
        <v>310</v>
      </c>
      <c r="C188" s="9" t="s">
        <v>53</v>
      </c>
      <c r="D188" s="18"/>
      <c r="E188" s="116">
        <f t="shared" si="47"/>
        <v>0</v>
      </c>
      <c r="F188" s="18"/>
      <c r="G188" s="18"/>
      <c r="H188" s="18"/>
      <c r="I188" s="18"/>
      <c r="J188" s="18"/>
      <c r="K188" s="18"/>
    </row>
    <row r="189" spans="1:11" s="10" customFormat="1" ht="17.25" customHeight="1">
      <c r="A189" s="38" t="s">
        <v>33</v>
      </c>
      <c r="B189" s="8">
        <v>310</v>
      </c>
      <c r="C189" s="9" t="s">
        <v>53</v>
      </c>
      <c r="D189" s="18">
        <v>1800</v>
      </c>
      <c r="E189" s="116">
        <f t="shared" si="47"/>
        <v>10</v>
      </c>
      <c r="F189" s="18"/>
      <c r="G189" s="18">
        <v>10</v>
      </c>
      <c r="H189" s="18"/>
      <c r="I189" s="18"/>
      <c r="J189" s="18"/>
      <c r="K189" s="18"/>
    </row>
    <row r="190" spans="1:11" s="10" customFormat="1" ht="17.25" customHeight="1">
      <c r="A190" s="38" t="s">
        <v>33</v>
      </c>
      <c r="B190" s="8">
        <v>340</v>
      </c>
      <c r="C190" s="9" t="s">
        <v>53</v>
      </c>
      <c r="D190" s="18">
        <v>343</v>
      </c>
      <c r="E190" s="116">
        <f t="shared" si="47"/>
        <v>15</v>
      </c>
      <c r="F190" s="18"/>
      <c r="G190" s="18"/>
      <c r="H190" s="18"/>
      <c r="I190" s="18">
        <v>15</v>
      </c>
      <c r="J190" s="18"/>
      <c r="K190" s="18"/>
    </row>
    <row r="191" spans="1:11" s="29" customFormat="1" ht="18.75">
      <c r="A191" s="124" t="s">
        <v>32</v>
      </c>
      <c r="B191" s="125"/>
      <c r="C191" s="125"/>
      <c r="D191" s="26">
        <f aca="true" t="shared" si="48" ref="D191:K191">SUM(D161,D146,D139)</f>
        <v>43635</v>
      </c>
      <c r="E191" s="26">
        <f t="shared" si="48"/>
        <v>385</v>
      </c>
      <c r="F191" s="26">
        <f t="shared" si="48"/>
        <v>40</v>
      </c>
      <c r="G191" s="26">
        <f t="shared" si="48"/>
        <v>123</v>
      </c>
      <c r="H191" s="26">
        <f t="shared" si="48"/>
        <v>0</v>
      </c>
      <c r="I191" s="26">
        <f t="shared" si="48"/>
        <v>222</v>
      </c>
      <c r="J191" s="26">
        <f t="shared" si="48"/>
        <v>0</v>
      </c>
      <c r="K191" s="26">
        <f t="shared" si="48"/>
        <v>0</v>
      </c>
    </row>
    <row r="192" spans="1:11" s="52" customFormat="1" ht="18.75" hidden="1">
      <c r="A192" s="126" t="s">
        <v>79</v>
      </c>
      <c r="B192" s="127"/>
      <c r="C192" s="128"/>
      <c r="D192" s="30"/>
      <c r="E192" s="27"/>
      <c r="F192" s="30"/>
      <c r="G192" s="30"/>
      <c r="H192" s="30"/>
      <c r="I192" s="30"/>
      <c r="J192" s="30"/>
      <c r="K192" s="30"/>
    </row>
    <row r="193" spans="1:11" s="53" customFormat="1" ht="18" customHeight="1" hidden="1">
      <c r="A193" s="42" t="s">
        <v>80</v>
      </c>
      <c r="B193" s="22" t="s">
        <v>50</v>
      </c>
      <c r="C193" s="33" t="s">
        <v>86</v>
      </c>
      <c r="D193" s="21"/>
      <c r="E193" s="118"/>
      <c r="F193" s="21"/>
      <c r="G193" s="21"/>
      <c r="H193" s="21"/>
      <c r="I193" s="21"/>
      <c r="J193" s="21"/>
      <c r="K193" s="21"/>
    </row>
    <row r="194" spans="1:11" s="53" customFormat="1" ht="15.75" hidden="1">
      <c r="A194" s="42" t="s">
        <v>80</v>
      </c>
      <c r="B194" s="22" t="s">
        <v>47</v>
      </c>
      <c r="C194" s="33" t="s">
        <v>87</v>
      </c>
      <c r="D194" s="21"/>
      <c r="E194" s="118"/>
      <c r="F194" s="21"/>
      <c r="G194" s="21"/>
      <c r="H194" s="21"/>
      <c r="I194" s="21"/>
      <c r="J194" s="21"/>
      <c r="K194" s="21"/>
    </row>
    <row r="195" spans="1:11" s="53" customFormat="1" ht="15.75" hidden="1">
      <c r="A195" s="42" t="s">
        <v>80</v>
      </c>
      <c r="B195" s="22" t="s">
        <v>49</v>
      </c>
      <c r="C195" s="33" t="s">
        <v>87</v>
      </c>
      <c r="D195" s="21"/>
      <c r="E195" s="118"/>
      <c r="F195" s="21"/>
      <c r="G195" s="21"/>
      <c r="H195" s="21"/>
      <c r="I195" s="21"/>
      <c r="J195" s="21"/>
      <c r="K195" s="21"/>
    </row>
    <row r="196" spans="1:11" s="54" customFormat="1" ht="18.75" hidden="1">
      <c r="A196" s="124" t="s">
        <v>81</v>
      </c>
      <c r="B196" s="125"/>
      <c r="C196" s="125"/>
      <c r="D196" s="27">
        <f aca="true" t="shared" si="49" ref="D196:I196">SUM(D193:D195)</f>
        <v>0</v>
      </c>
      <c r="E196" s="27">
        <f t="shared" si="49"/>
        <v>0</v>
      </c>
      <c r="F196" s="27">
        <f t="shared" si="49"/>
        <v>0</v>
      </c>
      <c r="G196" s="27">
        <f t="shared" si="49"/>
        <v>0</v>
      </c>
      <c r="H196" s="27">
        <f t="shared" si="49"/>
        <v>0</v>
      </c>
      <c r="I196" s="27">
        <f t="shared" si="49"/>
        <v>0</v>
      </c>
      <c r="J196" s="27"/>
      <c r="K196" s="27">
        <f>SUM(K193:K195)</f>
        <v>0</v>
      </c>
    </row>
    <row r="197" spans="1:11" ht="21.75" customHeight="1">
      <c r="A197" s="134" t="s">
        <v>36</v>
      </c>
      <c r="B197" s="135"/>
      <c r="C197" s="135"/>
      <c r="D197" s="51"/>
      <c r="E197" s="121"/>
      <c r="F197" s="51"/>
      <c r="G197" s="51"/>
      <c r="H197" s="51"/>
      <c r="I197" s="51"/>
      <c r="J197" s="51"/>
      <c r="K197" s="51"/>
    </row>
    <row r="198" spans="1:11" s="10" customFormat="1" ht="15" customHeight="1" hidden="1">
      <c r="A198" s="42" t="s">
        <v>38</v>
      </c>
      <c r="B198" s="22" t="s">
        <v>84</v>
      </c>
      <c r="C198" s="59" t="s">
        <v>2</v>
      </c>
      <c r="D198" s="23"/>
      <c r="E198" s="116"/>
      <c r="F198" s="23"/>
      <c r="G198" s="23"/>
      <c r="H198" s="23"/>
      <c r="I198" s="23"/>
      <c r="J198" s="23"/>
      <c r="K198" s="23"/>
    </row>
    <row r="199" spans="1:11" s="10" customFormat="1" ht="15" customHeight="1" hidden="1">
      <c r="A199" s="42" t="s">
        <v>38</v>
      </c>
      <c r="B199" s="22" t="s">
        <v>85</v>
      </c>
      <c r="C199" s="59" t="s">
        <v>6</v>
      </c>
      <c r="D199" s="23"/>
      <c r="E199" s="116"/>
      <c r="F199" s="23"/>
      <c r="G199" s="23"/>
      <c r="H199" s="23"/>
      <c r="I199" s="23"/>
      <c r="J199" s="23"/>
      <c r="K199" s="23"/>
    </row>
    <row r="200" spans="1:11" s="10" customFormat="1" ht="16.5" customHeight="1">
      <c r="A200" s="42" t="s">
        <v>38</v>
      </c>
      <c r="B200" s="22" t="s">
        <v>47</v>
      </c>
      <c r="C200" s="59" t="s">
        <v>123</v>
      </c>
      <c r="D200" s="23">
        <v>10</v>
      </c>
      <c r="E200" s="116">
        <f>SUM(F200:K200)</f>
        <v>2</v>
      </c>
      <c r="F200" s="23">
        <v>2</v>
      </c>
      <c r="G200" s="23"/>
      <c r="H200" s="23"/>
      <c r="I200" s="23"/>
      <c r="J200" s="23"/>
      <c r="K200" s="23"/>
    </row>
    <row r="201" spans="1:11" s="10" customFormat="1" ht="15" customHeight="1">
      <c r="A201" s="42" t="s">
        <v>38</v>
      </c>
      <c r="B201" s="22" t="s">
        <v>37</v>
      </c>
      <c r="C201" s="33" t="s">
        <v>12</v>
      </c>
      <c r="D201" s="23">
        <v>6</v>
      </c>
      <c r="E201" s="116">
        <f>SUM(F201:K201)</f>
        <v>1</v>
      </c>
      <c r="F201" s="23">
        <v>1</v>
      </c>
      <c r="G201" s="23"/>
      <c r="H201" s="23"/>
      <c r="I201" s="23"/>
      <c r="J201" s="23"/>
      <c r="K201" s="23"/>
    </row>
    <row r="202" spans="1:11" s="10" customFormat="1" ht="15" customHeight="1" hidden="1">
      <c r="A202" s="42" t="s">
        <v>38</v>
      </c>
      <c r="B202" s="22" t="s">
        <v>49</v>
      </c>
      <c r="C202" s="9" t="s">
        <v>14</v>
      </c>
      <c r="D202" s="23"/>
      <c r="E202" s="116"/>
      <c r="F202" s="23"/>
      <c r="G202" s="23"/>
      <c r="H202" s="23"/>
      <c r="I202" s="23"/>
      <c r="J202" s="23"/>
      <c r="K202" s="23"/>
    </row>
    <row r="203" spans="1:11" s="10" customFormat="1" ht="15" customHeight="1" hidden="1">
      <c r="A203" s="42" t="s">
        <v>38</v>
      </c>
      <c r="B203" s="22" t="s">
        <v>54</v>
      </c>
      <c r="C203" s="9" t="s">
        <v>15</v>
      </c>
      <c r="D203" s="23"/>
      <c r="E203" s="116"/>
      <c r="F203" s="23"/>
      <c r="G203" s="23"/>
      <c r="H203" s="23"/>
      <c r="I203" s="23"/>
      <c r="J203" s="23"/>
      <c r="K203" s="23"/>
    </row>
    <row r="204" spans="1:11" s="10" customFormat="1" ht="15" customHeight="1">
      <c r="A204" s="42" t="s">
        <v>38</v>
      </c>
      <c r="B204" s="22" t="s">
        <v>49</v>
      </c>
      <c r="C204" s="59" t="s">
        <v>14</v>
      </c>
      <c r="D204" s="23">
        <v>10</v>
      </c>
      <c r="E204" s="116">
        <f>SUM(F204:K204)</f>
        <v>1</v>
      </c>
      <c r="F204" s="23">
        <v>1</v>
      </c>
      <c r="G204" s="23"/>
      <c r="H204" s="23"/>
      <c r="I204" s="23"/>
      <c r="J204" s="23"/>
      <c r="K204" s="23"/>
    </row>
    <row r="205" spans="1:11" s="10" customFormat="1" ht="15" customHeight="1">
      <c r="A205" s="42" t="s">
        <v>38</v>
      </c>
      <c r="B205" s="22" t="s">
        <v>54</v>
      </c>
      <c r="C205" s="9" t="s">
        <v>53</v>
      </c>
      <c r="D205" s="23">
        <v>4</v>
      </c>
      <c r="E205" s="116">
        <f>SUM(F205:K205)</f>
        <v>2</v>
      </c>
      <c r="F205" s="23">
        <v>2</v>
      </c>
      <c r="G205" s="23"/>
      <c r="H205" s="23"/>
      <c r="I205" s="23"/>
      <c r="J205" s="23"/>
      <c r="K205" s="23"/>
    </row>
    <row r="206" spans="1:11" s="29" customFormat="1" ht="18.75" customHeight="1">
      <c r="A206" s="124" t="s">
        <v>39</v>
      </c>
      <c r="B206" s="125"/>
      <c r="C206" s="125"/>
      <c r="D206" s="26">
        <f>D201+D204+D205</f>
        <v>20</v>
      </c>
      <c r="E206" s="26">
        <f aca="true" t="shared" si="50" ref="E206:K206">E201+E204+E205+E200</f>
        <v>6</v>
      </c>
      <c r="F206" s="26">
        <f t="shared" si="50"/>
        <v>6</v>
      </c>
      <c r="G206" s="26">
        <f t="shared" si="50"/>
        <v>0</v>
      </c>
      <c r="H206" s="26">
        <f t="shared" si="50"/>
        <v>0</v>
      </c>
      <c r="I206" s="26">
        <f t="shared" si="50"/>
        <v>0</v>
      </c>
      <c r="J206" s="26">
        <f t="shared" si="50"/>
        <v>0</v>
      </c>
      <c r="K206" s="26">
        <f t="shared" si="50"/>
        <v>0</v>
      </c>
    </row>
    <row r="207" spans="1:11" s="10" customFormat="1" ht="34.5" customHeight="1" hidden="1">
      <c r="A207" s="131"/>
      <c r="B207" s="132"/>
      <c r="C207" s="133"/>
      <c r="D207" s="15"/>
      <c r="E207" s="118"/>
      <c r="F207" s="15"/>
      <c r="G207" s="15"/>
      <c r="H207" s="15"/>
      <c r="I207" s="15"/>
      <c r="J207" s="15"/>
      <c r="K207" s="15"/>
    </row>
    <row r="208" spans="1:11" s="10" customFormat="1" ht="19.5" customHeight="1" hidden="1">
      <c r="A208" s="40"/>
      <c r="B208" s="5"/>
      <c r="C208" s="60"/>
      <c r="D208" s="20"/>
      <c r="E208" s="11"/>
      <c r="F208" s="20"/>
      <c r="G208" s="20"/>
      <c r="H208" s="20"/>
      <c r="I208" s="20"/>
      <c r="J208" s="20"/>
      <c r="K208" s="20"/>
    </row>
    <row r="209" spans="1:11" s="10" customFormat="1" ht="15.75" hidden="1">
      <c r="A209" s="38"/>
      <c r="B209" s="8"/>
      <c r="C209" s="59"/>
      <c r="D209" s="9"/>
      <c r="E209" s="118"/>
      <c r="F209" s="9"/>
      <c r="G209" s="9"/>
      <c r="H209" s="9"/>
      <c r="I209" s="9"/>
      <c r="J209" s="9"/>
      <c r="K209" s="9"/>
    </row>
    <row r="210" spans="1:11" s="10" customFormat="1" ht="15.75" hidden="1">
      <c r="A210" s="38"/>
      <c r="B210" s="8"/>
      <c r="C210" s="59"/>
      <c r="D210" s="9"/>
      <c r="E210" s="118"/>
      <c r="F210" s="9"/>
      <c r="G210" s="9"/>
      <c r="H210" s="9"/>
      <c r="I210" s="9"/>
      <c r="J210" s="9"/>
      <c r="K210" s="9"/>
    </row>
    <row r="211" spans="1:11" s="10" customFormat="1" ht="15.75" hidden="1">
      <c r="A211" s="38"/>
      <c r="B211" s="8"/>
      <c r="C211" s="59"/>
      <c r="D211" s="9"/>
      <c r="E211" s="118"/>
      <c r="F211" s="9"/>
      <c r="G211" s="9"/>
      <c r="H211" s="9"/>
      <c r="I211" s="9"/>
      <c r="J211" s="9"/>
      <c r="K211" s="9"/>
    </row>
    <row r="212" spans="1:11" s="10" customFormat="1" ht="15.75" hidden="1">
      <c r="A212" s="40"/>
      <c r="B212" s="5"/>
      <c r="C212" s="60"/>
      <c r="D212" s="6"/>
      <c r="E212" s="11"/>
      <c r="F212" s="6"/>
      <c r="G212" s="6"/>
      <c r="H212" s="6"/>
      <c r="I212" s="6"/>
      <c r="J212" s="6"/>
      <c r="K212" s="6"/>
    </row>
    <row r="213" spans="1:11" s="10" customFormat="1" ht="15.75" hidden="1">
      <c r="A213" s="38"/>
      <c r="B213" s="8"/>
      <c r="C213" s="59"/>
      <c r="D213" s="9"/>
      <c r="E213" s="118"/>
      <c r="F213" s="9"/>
      <c r="G213" s="9"/>
      <c r="H213" s="9"/>
      <c r="I213" s="9"/>
      <c r="J213" s="9"/>
      <c r="K213" s="9"/>
    </row>
    <row r="214" spans="1:11" s="10" customFormat="1" ht="15.75" hidden="1">
      <c r="A214" s="38"/>
      <c r="B214" s="8"/>
      <c r="C214" s="59"/>
      <c r="D214" s="9"/>
      <c r="E214" s="118"/>
      <c r="F214" s="9"/>
      <c r="G214" s="9"/>
      <c r="H214" s="9"/>
      <c r="I214" s="9"/>
      <c r="J214" s="9"/>
      <c r="K214" s="9"/>
    </row>
    <row r="215" spans="1:11" s="10" customFormat="1" ht="15.75" hidden="1">
      <c r="A215" s="38"/>
      <c r="B215" s="8"/>
      <c r="C215" s="59"/>
      <c r="D215" s="9"/>
      <c r="E215" s="118"/>
      <c r="F215" s="9"/>
      <c r="G215" s="9"/>
      <c r="H215" s="9"/>
      <c r="I215" s="9"/>
      <c r="J215" s="9"/>
      <c r="K215" s="9"/>
    </row>
    <row r="216" spans="1:11" s="10" customFormat="1" ht="15.75" hidden="1">
      <c r="A216" s="38"/>
      <c r="B216" s="8"/>
      <c r="C216" s="59"/>
      <c r="D216" s="9"/>
      <c r="E216" s="118"/>
      <c r="F216" s="9"/>
      <c r="G216" s="9"/>
      <c r="H216" s="9"/>
      <c r="I216" s="9"/>
      <c r="J216" s="9"/>
      <c r="K216" s="9"/>
    </row>
    <row r="217" spans="1:11" s="10" customFormat="1" ht="15.75" hidden="1">
      <c r="A217" s="38"/>
      <c r="B217" s="8"/>
      <c r="C217" s="59"/>
      <c r="D217" s="9"/>
      <c r="E217" s="118"/>
      <c r="F217" s="9"/>
      <c r="G217" s="9"/>
      <c r="H217" s="9"/>
      <c r="I217" s="9"/>
      <c r="J217" s="9"/>
      <c r="K217" s="9"/>
    </row>
    <row r="218" spans="1:11" s="10" customFormat="1" ht="15.75" hidden="1">
      <c r="A218" s="38"/>
      <c r="B218" s="8"/>
      <c r="C218" s="59"/>
      <c r="D218" s="9"/>
      <c r="E218" s="118"/>
      <c r="F218" s="9"/>
      <c r="G218" s="9"/>
      <c r="H218" s="9"/>
      <c r="I218" s="9"/>
      <c r="J218" s="9"/>
      <c r="K218" s="9"/>
    </row>
    <row r="219" spans="1:11" s="7" customFormat="1" ht="15.75" hidden="1">
      <c r="A219" s="40"/>
      <c r="B219" s="5"/>
      <c r="C219" s="60"/>
      <c r="D219" s="6"/>
      <c r="E219" s="11"/>
      <c r="F219" s="6"/>
      <c r="G219" s="6"/>
      <c r="H219" s="6"/>
      <c r="I219" s="6"/>
      <c r="J219" s="6"/>
      <c r="K219" s="6"/>
    </row>
    <row r="220" spans="1:11" s="7" customFormat="1" ht="15.75" hidden="1">
      <c r="A220" s="40"/>
      <c r="B220" s="5"/>
      <c r="C220" s="60"/>
      <c r="D220" s="6"/>
      <c r="E220" s="11"/>
      <c r="F220" s="6"/>
      <c r="G220" s="6"/>
      <c r="H220" s="6"/>
      <c r="I220" s="6"/>
      <c r="J220" s="6"/>
      <c r="K220" s="6"/>
    </row>
    <row r="221" spans="1:11" s="10" customFormat="1" ht="15.75" hidden="1">
      <c r="A221" s="38"/>
      <c r="B221" s="8"/>
      <c r="C221" s="59"/>
      <c r="D221" s="9"/>
      <c r="E221" s="118"/>
      <c r="F221" s="9"/>
      <c r="G221" s="9"/>
      <c r="H221" s="9"/>
      <c r="I221" s="9"/>
      <c r="J221" s="9"/>
      <c r="K221" s="9"/>
    </row>
    <row r="222" spans="1:11" s="10" customFormat="1" ht="15.75" hidden="1">
      <c r="A222" s="38"/>
      <c r="B222" s="8"/>
      <c r="C222" s="59"/>
      <c r="D222" s="9"/>
      <c r="E222" s="118"/>
      <c r="F222" s="9"/>
      <c r="G222" s="9"/>
      <c r="H222" s="9"/>
      <c r="I222" s="9"/>
      <c r="J222" s="9"/>
      <c r="K222" s="9"/>
    </row>
    <row r="223" spans="1:11" s="29" customFormat="1" ht="18.75" customHeight="1" hidden="1">
      <c r="A223" s="124" t="s">
        <v>77</v>
      </c>
      <c r="B223" s="125"/>
      <c r="C223" s="125"/>
      <c r="D223" s="27">
        <f aca="true" t="shared" si="51" ref="D223:I223">SUM(D208,D212,D219,D220)</f>
        <v>0</v>
      </c>
      <c r="E223" s="27">
        <f t="shared" si="51"/>
        <v>0</v>
      </c>
      <c r="F223" s="27">
        <f t="shared" si="51"/>
        <v>0</v>
      </c>
      <c r="G223" s="27">
        <f t="shared" si="51"/>
        <v>0</v>
      </c>
      <c r="H223" s="27">
        <f t="shared" si="51"/>
        <v>0</v>
      </c>
      <c r="I223" s="27">
        <f t="shared" si="51"/>
        <v>0</v>
      </c>
      <c r="J223" s="27"/>
      <c r="K223" s="27">
        <f>SUM(K208,K212,K219,K220)</f>
        <v>0</v>
      </c>
    </row>
    <row r="224" spans="1:11" s="76" customFormat="1" ht="39" customHeight="1">
      <c r="A224" s="129" t="s">
        <v>75</v>
      </c>
      <c r="B224" s="130"/>
      <c r="C224" s="130"/>
      <c r="D224" s="30"/>
      <c r="E224" s="27"/>
      <c r="F224" s="30"/>
      <c r="G224" s="30"/>
      <c r="H224" s="30"/>
      <c r="I224" s="30"/>
      <c r="J224" s="30"/>
      <c r="K224" s="30"/>
    </row>
    <row r="225" spans="1:11" s="76" customFormat="1" ht="31.5">
      <c r="A225" s="40" t="s">
        <v>76</v>
      </c>
      <c r="B225" s="5">
        <v>210</v>
      </c>
      <c r="C225" s="60" t="s">
        <v>30</v>
      </c>
      <c r="D225" s="75">
        <f aca="true" t="shared" si="52" ref="D225:K225">D226+D227+D228</f>
        <v>3327</v>
      </c>
      <c r="E225" s="27">
        <f t="shared" si="52"/>
        <v>1953.3</v>
      </c>
      <c r="F225" s="75">
        <f t="shared" si="52"/>
        <v>0</v>
      </c>
      <c r="G225" s="75">
        <f t="shared" si="52"/>
        <v>905</v>
      </c>
      <c r="H225" s="75">
        <f t="shared" si="52"/>
        <v>659.3</v>
      </c>
      <c r="I225" s="94">
        <f t="shared" si="52"/>
        <v>389</v>
      </c>
      <c r="J225" s="94">
        <f t="shared" si="52"/>
        <v>0</v>
      </c>
      <c r="K225" s="94">
        <f t="shared" si="52"/>
        <v>0</v>
      </c>
    </row>
    <row r="226" spans="1:11" s="76" customFormat="1" ht="18.75">
      <c r="A226" s="57" t="s">
        <v>76</v>
      </c>
      <c r="B226" s="57" t="s">
        <v>102</v>
      </c>
      <c r="C226" s="59" t="s">
        <v>1</v>
      </c>
      <c r="D226" s="9">
        <v>2519</v>
      </c>
      <c r="E226" s="116">
        <f>SUM(F226:K226)</f>
        <v>1500</v>
      </c>
      <c r="F226" s="78"/>
      <c r="G226" s="78">
        <v>696</v>
      </c>
      <c r="H226" s="78">
        <v>500</v>
      </c>
      <c r="I226" s="93">
        <v>304</v>
      </c>
      <c r="J226" s="93"/>
      <c r="K226" s="75"/>
    </row>
    <row r="227" spans="1:11" s="76" customFormat="1" ht="18.75">
      <c r="A227" s="38" t="s">
        <v>76</v>
      </c>
      <c r="B227" s="8">
        <v>212</v>
      </c>
      <c r="C227" s="59" t="s">
        <v>2</v>
      </c>
      <c r="D227" s="18">
        <v>47</v>
      </c>
      <c r="E227" s="116">
        <f>SUM(F227:K227)</f>
        <v>0</v>
      </c>
      <c r="F227" s="78"/>
      <c r="G227" s="75"/>
      <c r="H227" s="75"/>
      <c r="I227" s="75"/>
      <c r="J227" s="75"/>
      <c r="K227" s="75"/>
    </row>
    <row r="228" spans="1:11" s="76" customFormat="1" ht="18.75">
      <c r="A228" s="38" t="s">
        <v>76</v>
      </c>
      <c r="B228" s="8">
        <v>213</v>
      </c>
      <c r="C228" s="59" t="s">
        <v>3</v>
      </c>
      <c r="D228" s="9">
        <v>761</v>
      </c>
      <c r="E228" s="116">
        <f>SUM(F228:K228)</f>
        <v>453.3</v>
      </c>
      <c r="F228" s="75"/>
      <c r="G228" s="78">
        <v>209</v>
      </c>
      <c r="H228" s="78">
        <v>159.3</v>
      </c>
      <c r="I228" s="78">
        <v>85</v>
      </c>
      <c r="J228" s="75"/>
      <c r="K228" s="75"/>
    </row>
    <row r="229" spans="1:11" s="7" customFormat="1" ht="15.75">
      <c r="A229" s="40" t="s">
        <v>76</v>
      </c>
      <c r="B229" s="5">
        <v>220</v>
      </c>
      <c r="C229" s="60" t="s">
        <v>4</v>
      </c>
      <c r="D229" s="25">
        <f aca="true" t="shared" si="53" ref="D229:K229">D231+D232+D233+D234+D230</f>
        <v>3086</v>
      </c>
      <c r="E229" s="19">
        <f t="shared" si="53"/>
        <v>270</v>
      </c>
      <c r="F229" s="25">
        <f t="shared" si="53"/>
        <v>20</v>
      </c>
      <c r="G229" s="25">
        <f t="shared" si="53"/>
        <v>70</v>
      </c>
      <c r="H229" s="25">
        <f t="shared" si="53"/>
        <v>0</v>
      </c>
      <c r="I229" s="25">
        <f t="shared" si="53"/>
        <v>180</v>
      </c>
      <c r="J229" s="25">
        <f t="shared" si="53"/>
        <v>0</v>
      </c>
      <c r="K229" s="25">
        <f t="shared" si="53"/>
        <v>0</v>
      </c>
    </row>
    <row r="230" spans="1:11" s="7" customFormat="1" ht="15.75">
      <c r="A230" s="38" t="s">
        <v>76</v>
      </c>
      <c r="B230" s="8">
        <v>221</v>
      </c>
      <c r="C230" s="59" t="s">
        <v>5</v>
      </c>
      <c r="D230" s="9">
        <v>24</v>
      </c>
      <c r="E230" s="116">
        <f aca="true" t="shared" si="54" ref="E230:E235">SUM(F230:K230)</f>
        <v>5</v>
      </c>
      <c r="F230" s="18">
        <v>5</v>
      </c>
      <c r="G230" s="25"/>
      <c r="H230" s="25"/>
      <c r="I230" s="25"/>
      <c r="J230" s="25"/>
      <c r="K230" s="25"/>
    </row>
    <row r="231" spans="1:11" s="76" customFormat="1" ht="18.75">
      <c r="A231" s="38" t="s">
        <v>76</v>
      </c>
      <c r="B231" s="8">
        <v>222</v>
      </c>
      <c r="C231" s="59" t="s">
        <v>6</v>
      </c>
      <c r="D231" s="9">
        <v>22</v>
      </c>
      <c r="E231" s="116">
        <f t="shared" si="54"/>
        <v>5</v>
      </c>
      <c r="F231" s="87">
        <v>5</v>
      </c>
      <c r="G231" s="75"/>
      <c r="H231" s="75"/>
      <c r="I231" s="75"/>
      <c r="J231" s="75"/>
      <c r="K231" s="75"/>
    </row>
    <row r="232" spans="1:11" s="76" customFormat="1" ht="18.75">
      <c r="A232" s="38" t="s">
        <v>76</v>
      </c>
      <c r="B232" s="8">
        <v>223</v>
      </c>
      <c r="C232" s="59" t="s">
        <v>7</v>
      </c>
      <c r="D232" s="9">
        <v>2875</v>
      </c>
      <c r="E232" s="116">
        <f t="shared" si="54"/>
        <v>250</v>
      </c>
      <c r="F232" s="78"/>
      <c r="G232" s="78">
        <v>70</v>
      </c>
      <c r="H232" s="75"/>
      <c r="I232" s="78">
        <v>180</v>
      </c>
      <c r="J232" s="78"/>
      <c r="K232" s="75"/>
    </row>
    <row r="233" spans="1:11" s="76" customFormat="1" ht="18.75">
      <c r="A233" s="38" t="s">
        <v>76</v>
      </c>
      <c r="B233" s="8">
        <v>225</v>
      </c>
      <c r="C233" s="59" t="s">
        <v>9</v>
      </c>
      <c r="D233" s="9">
        <v>61</v>
      </c>
      <c r="E233" s="116">
        <f t="shared" si="54"/>
        <v>5</v>
      </c>
      <c r="F233" s="78">
        <v>5</v>
      </c>
      <c r="G233" s="75"/>
      <c r="H233" s="75"/>
      <c r="I233" s="75"/>
      <c r="J233" s="75"/>
      <c r="K233" s="75"/>
    </row>
    <row r="234" spans="1:11" s="76" customFormat="1" ht="18.75">
      <c r="A234" s="38" t="s">
        <v>76</v>
      </c>
      <c r="B234" s="8">
        <v>226</v>
      </c>
      <c r="C234" s="59" t="s">
        <v>10</v>
      </c>
      <c r="D234" s="9">
        <v>104</v>
      </c>
      <c r="E234" s="116">
        <f t="shared" si="54"/>
        <v>5</v>
      </c>
      <c r="F234" s="78">
        <v>5</v>
      </c>
      <c r="G234" s="75"/>
      <c r="H234" s="75"/>
      <c r="I234" s="75"/>
      <c r="J234" s="75"/>
      <c r="K234" s="75"/>
    </row>
    <row r="235" spans="1:11" s="76" customFormat="1" ht="18.75">
      <c r="A235" s="40" t="s">
        <v>76</v>
      </c>
      <c r="B235" s="5">
        <v>290</v>
      </c>
      <c r="C235" s="60" t="s">
        <v>12</v>
      </c>
      <c r="D235" s="6">
        <v>85</v>
      </c>
      <c r="E235" s="116">
        <f t="shared" si="54"/>
        <v>30</v>
      </c>
      <c r="F235" s="78"/>
      <c r="G235" s="75">
        <v>5</v>
      </c>
      <c r="H235" s="75"/>
      <c r="I235" s="75">
        <v>25</v>
      </c>
      <c r="J235" s="75"/>
      <c r="K235" s="75"/>
    </row>
    <row r="236" spans="1:11" s="76" customFormat="1" ht="18.75">
      <c r="A236" s="40" t="s">
        <v>76</v>
      </c>
      <c r="B236" s="5">
        <v>300</v>
      </c>
      <c r="C236" s="60" t="s">
        <v>13</v>
      </c>
      <c r="D236" s="6">
        <f aca="true" t="shared" si="55" ref="D236:K236">D237+D238</f>
        <v>505</v>
      </c>
      <c r="E236" s="11">
        <f t="shared" si="55"/>
        <v>30</v>
      </c>
      <c r="F236" s="87">
        <f t="shared" si="55"/>
        <v>0</v>
      </c>
      <c r="G236" s="87">
        <f t="shared" si="55"/>
        <v>0</v>
      </c>
      <c r="H236" s="87">
        <f t="shared" si="55"/>
        <v>0</v>
      </c>
      <c r="I236" s="87">
        <f t="shared" si="55"/>
        <v>30</v>
      </c>
      <c r="J236" s="87">
        <f t="shared" si="55"/>
        <v>0</v>
      </c>
      <c r="K236" s="87">
        <f t="shared" si="55"/>
        <v>0</v>
      </c>
    </row>
    <row r="237" spans="1:11" s="76" customFormat="1" ht="18.75">
      <c r="A237" s="38" t="s">
        <v>76</v>
      </c>
      <c r="B237" s="8">
        <v>310</v>
      </c>
      <c r="C237" s="59" t="s">
        <v>14</v>
      </c>
      <c r="D237" s="9">
        <v>221</v>
      </c>
      <c r="E237" s="116">
        <f>SUM(F237:K237)</f>
        <v>10</v>
      </c>
      <c r="F237" s="78"/>
      <c r="G237" s="75"/>
      <c r="H237" s="75"/>
      <c r="I237" s="78">
        <v>10</v>
      </c>
      <c r="J237" s="78"/>
      <c r="K237" s="75"/>
    </row>
    <row r="238" spans="1:11" s="76" customFormat="1" ht="18.75">
      <c r="A238" s="38" t="s">
        <v>76</v>
      </c>
      <c r="B238" s="8">
        <v>340</v>
      </c>
      <c r="C238" s="59" t="s">
        <v>15</v>
      </c>
      <c r="D238" s="9">
        <v>284</v>
      </c>
      <c r="E238" s="116">
        <f>SUM(F238:K238)</f>
        <v>20</v>
      </c>
      <c r="F238" s="101"/>
      <c r="G238" s="75"/>
      <c r="H238" s="75"/>
      <c r="I238" s="78">
        <v>20</v>
      </c>
      <c r="J238" s="78"/>
      <c r="K238" s="75"/>
    </row>
    <row r="239" spans="1:11" s="76" customFormat="1" ht="18.75">
      <c r="A239" s="73" t="s">
        <v>77</v>
      </c>
      <c r="B239" s="74"/>
      <c r="C239" s="74"/>
      <c r="D239" s="19">
        <f aca="true" t="shared" si="56" ref="D239:K239">D225+D229+D235+D236</f>
        <v>7003</v>
      </c>
      <c r="E239" s="19">
        <f t="shared" si="56"/>
        <v>2283.3</v>
      </c>
      <c r="F239" s="19">
        <f t="shared" si="56"/>
        <v>20</v>
      </c>
      <c r="G239" s="19">
        <f t="shared" si="56"/>
        <v>980</v>
      </c>
      <c r="H239" s="19">
        <f t="shared" si="56"/>
        <v>659.3</v>
      </c>
      <c r="I239" s="19">
        <f t="shared" si="56"/>
        <v>624</v>
      </c>
      <c r="J239" s="19">
        <f t="shared" si="56"/>
        <v>0</v>
      </c>
      <c r="K239" s="19">
        <f t="shared" si="56"/>
        <v>0</v>
      </c>
    </row>
    <row r="240" spans="1:11" ht="33.75" customHeight="1" hidden="1">
      <c r="A240" s="129"/>
      <c r="B240" s="130"/>
      <c r="C240" s="130"/>
      <c r="D240" s="15"/>
      <c r="E240" s="120"/>
      <c r="F240" s="4"/>
      <c r="G240" s="4"/>
      <c r="H240" s="4"/>
      <c r="I240" s="4"/>
      <c r="J240" s="4"/>
      <c r="K240" s="4"/>
    </row>
    <row r="241" spans="1:11" s="10" customFormat="1" ht="19.5" customHeight="1" hidden="1">
      <c r="A241" s="40"/>
      <c r="B241" s="5"/>
      <c r="C241" s="60"/>
      <c r="D241" s="9"/>
      <c r="E241" s="11"/>
      <c r="F241" s="20"/>
      <c r="G241" s="20"/>
      <c r="H241" s="20"/>
      <c r="I241" s="20"/>
      <c r="J241" s="20"/>
      <c r="K241" s="20"/>
    </row>
    <row r="242" spans="1:11" s="10" customFormat="1" ht="18.75" hidden="1">
      <c r="A242" s="38"/>
      <c r="B242" s="8"/>
      <c r="C242" s="59"/>
      <c r="D242" s="27"/>
      <c r="E242" s="118"/>
      <c r="F242" s="9"/>
      <c r="G242" s="9"/>
      <c r="H242" s="9"/>
      <c r="I242" s="9"/>
      <c r="J242" s="9"/>
      <c r="K242" s="9"/>
    </row>
    <row r="243" spans="1:11" s="56" customFormat="1" ht="15.75" customHeight="1" hidden="1">
      <c r="A243" s="38"/>
      <c r="B243" s="8"/>
      <c r="C243" s="58"/>
      <c r="D243" s="21"/>
      <c r="E243" s="118"/>
      <c r="F243" s="21"/>
      <c r="G243" s="21"/>
      <c r="H243" s="21"/>
      <c r="I243" s="21"/>
      <c r="J243" s="21"/>
      <c r="K243" s="21"/>
    </row>
    <row r="244" spans="1:11" s="10" customFormat="1" ht="15.75" hidden="1">
      <c r="A244" s="38"/>
      <c r="B244" s="8"/>
      <c r="C244" s="59"/>
      <c r="D244" s="9"/>
      <c r="E244" s="118"/>
      <c r="F244" s="9"/>
      <c r="G244" s="9"/>
      <c r="H244" s="9"/>
      <c r="I244" s="9"/>
      <c r="J244" s="9"/>
      <c r="K244" s="9"/>
    </row>
    <row r="245" spans="1:11" s="10" customFormat="1" ht="15.75" hidden="1">
      <c r="A245" s="40"/>
      <c r="B245" s="5"/>
      <c r="C245" s="60"/>
      <c r="D245" s="6"/>
      <c r="E245" s="11"/>
      <c r="F245" s="6"/>
      <c r="G245" s="6"/>
      <c r="H245" s="6"/>
      <c r="I245" s="6"/>
      <c r="J245" s="6"/>
      <c r="K245" s="6"/>
    </row>
    <row r="246" spans="1:11" s="10" customFormat="1" ht="15.75" hidden="1">
      <c r="A246" s="38"/>
      <c r="B246" s="8"/>
      <c r="C246" s="59"/>
      <c r="D246" s="9"/>
      <c r="E246" s="118"/>
      <c r="F246" s="9"/>
      <c r="G246" s="9"/>
      <c r="H246" s="9"/>
      <c r="I246" s="9"/>
      <c r="J246" s="9"/>
      <c r="K246" s="9"/>
    </row>
    <row r="247" spans="1:11" s="56" customFormat="1" ht="15.75" customHeight="1" hidden="1">
      <c r="A247" s="38"/>
      <c r="B247" s="8"/>
      <c r="C247" s="59"/>
      <c r="D247" s="21"/>
      <c r="E247" s="118"/>
      <c r="F247" s="21"/>
      <c r="G247" s="21"/>
      <c r="H247" s="21"/>
      <c r="I247" s="21"/>
      <c r="J247" s="21"/>
      <c r="K247" s="21"/>
    </row>
    <row r="248" spans="1:11" s="10" customFormat="1" ht="15.75" hidden="1">
      <c r="A248" s="38"/>
      <c r="B248" s="8"/>
      <c r="C248" s="59"/>
      <c r="D248" s="18"/>
      <c r="E248" s="116"/>
      <c r="F248" s="18"/>
      <c r="G248" s="18"/>
      <c r="H248" s="18"/>
      <c r="I248" s="18"/>
      <c r="J248" s="18"/>
      <c r="K248" s="18"/>
    </row>
    <row r="249" spans="1:11" s="10" customFormat="1" ht="15.75" hidden="1">
      <c r="A249" s="38"/>
      <c r="B249" s="8"/>
      <c r="C249" s="59"/>
      <c r="D249" s="18"/>
      <c r="E249" s="116"/>
      <c r="F249" s="18"/>
      <c r="G249" s="18"/>
      <c r="H249" s="18"/>
      <c r="I249" s="18"/>
      <c r="J249" s="18"/>
      <c r="K249" s="18"/>
    </row>
    <row r="250" spans="1:11" s="10" customFormat="1" ht="15.75" hidden="1">
      <c r="A250" s="38"/>
      <c r="B250" s="8"/>
      <c r="C250" s="59"/>
      <c r="D250" s="18"/>
      <c r="E250" s="116"/>
      <c r="F250" s="18"/>
      <c r="G250" s="18"/>
      <c r="H250" s="18"/>
      <c r="I250" s="18"/>
      <c r="J250" s="18"/>
      <c r="K250" s="18"/>
    </row>
    <row r="251" spans="1:11" s="56" customFormat="1" ht="15.75" customHeight="1" hidden="1">
      <c r="A251" s="38"/>
      <c r="B251" s="8"/>
      <c r="C251" s="9"/>
      <c r="D251" s="55"/>
      <c r="E251" s="120"/>
      <c r="F251" s="55"/>
      <c r="G251" s="55"/>
      <c r="H251" s="55"/>
      <c r="I251" s="55"/>
      <c r="J251" s="55"/>
      <c r="K251" s="55"/>
    </row>
    <row r="252" spans="1:11" s="10" customFormat="1" ht="18" customHeight="1" hidden="1">
      <c r="A252" s="38"/>
      <c r="B252" s="8"/>
      <c r="C252" s="33"/>
      <c r="D252" s="23"/>
      <c r="E252" s="116"/>
      <c r="F252" s="23"/>
      <c r="G252" s="23"/>
      <c r="H252" s="23"/>
      <c r="I252" s="23"/>
      <c r="J252" s="23"/>
      <c r="K252" s="23"/>
    </row>
    <row r="253" spans="1:11" s="7" customFormat="1" ht="15.75" hidden="1">
      <c r="A253" s="40"/>
      <c r="B253" s="5"/>
      <c r="C253" s="60"/>
      <c r="D253" s="6"/>
      <c r="E253" s="116"/>
      <c r="F253" s="6"/>
      <c r="G253" s="6"/>
      <c r="H253" s="6"/>
      <c r="I253" s="6"/>
      <c r="J253" s="6"/>
      <c r="K253" s="6"/>
    </row>
    <row r="254" spans="1:11" s="10" customFormat="1" ht="18" customHeight="1" hidden="1">
      <c r="A254" s="38"/>
      <c r="B254" s="8"/>
      <c r="C254" s="9"/>
      <c r="D254" s="23"/>
      <c r="E254" s="116"/>
      <c r="F254" s="23"/>
      <c r="G254" s="23"/>
      <c r="H254" s="23"/>
      <c r="I254" s="23"/>
      <c r="J254" s="23"/>
      <c r="K254" s="23"/>
    </row>
    <row r="255" spans="1:11" s="10" customFormat="1" ht="18" customHeight="1" hidden="1">
      <c r="A255" s="38"/>
      <c r="B255" s="8"/>
      <c r="C255" s="9"/>
      <c r="D255" s="23"/>
      <c r="E255" s="116"/>
      <c r="F255" s="23"/>
      <c r="G255" s="23"/>
      <c r="H255" s="23"/>
      <c r="I255" s="23"/>
      <c r="J255" s="23"/>
      <c r="K255" s="23"/>
    </row>
    <row r="256" spans="1:11" s="29" customFormat="1" ht="18.75" hidden="1">
      <c r="A256" s="124"/>
      <c r="B256" s="125"/>
      <c r="C256" s="125"/>
      <c r="D256" s="27"/>
      <c r="E256" s="26"/>
      <c r="F256" s="26"/>
      <c r="G256" s="27"/>
      <c r="H256" s="27"/>
      <c r="I256" s="27"/>
      <c r="J256" s="27"/>
      <c r="K256" s="27"/>
    </row>
    <row r="257" spans="1:11" s="52" customFormat="1" ht="18.75">
      <c r="A257" s="126" t="s">
        <v>45</v>
      </c>
      <c r="B257" s="127"/>
      <c r="C257" s="128"/>
      <c r="D257" s="30"/>
      <c r="E257" s="27"/>
      <c r="F257" s="30"/>
      <c r="G257" s="30"/>
      <c r="H257" s="30"/>
      <c r="I257" s="30"/>
      <c r="J257" s="30"/>
      <c r="K257" s="30"/>
    </row>
    <row r="258" spans="1:11" s="53" customFormat="1" ht="15.75">
      <c r="A258" s="42" t="s">
        <v>46</v>
      </c>
      <c r="B258" s="22" t="s">
        <v>47</v>
      </c>
      <c r="C258" s="33" t="s">
        <v>105</v>
      </c>
      <c r="D258" s="21">
        <v>10</v>
      </c>
      <c r="E258" s="118">
        <f>SUM(F258:K258)</f>
        <v>2</v>
      </c>
      <c r="F258" s="21">
        <v>2</v>
      </c>
      <c r="G258" s="21"/>
      <c r="H258" s="21"/>
      <c r="I258" s="21"/>
      <c r="J258" s="21"/>
      <c r="K258" s="21"/>
    </row>
    <row r="259" spans="1:11" s="53" customFormat="1" ht="15.75">
      <c r="A259" s="42" t="s">
        <v>46</v>
      </c>
      <c r="B259" s="22" t="s">
        <v>37</v>
      </c>
      <c r="C259" s="33" t="s">
        <v>106</v>
      </c>
      <c r="D259" s="23">
        <v>65</v>
      </c>
      <c r="E259" s="118">
        <f>SUM(F259:K259)</f>
        <v>2</v>
      </c>
      <c r="F259" s="23">
        <v>2</v>
      </c>
      <c r="G259" s="23"/>
      <c r="H259" s="23"/>
      <c r="I259" s="23"/>
      <c r="J259" s="23"/>
      <c r="K259" s="23"/>
    </row>
    <row r="260" spans="1:11" s="53" customFormat="1" ht="15.75">
      <c r="A260" s="42" t="s">
        <v>46</v>
      </c>
      <c r="B260" s="22" t="s">
        <v>54</v>
      </c>
      <c r="C260" s="59" t="s">
        <v>15</v>
      </c>
      <c r="D260" s="23">
        <v>29</v>
      </c>
      <c r="E260" s="118">
        <f>SUM(F260:K260)</f>
        <v>2</v>
      </c>
      <c r="F260" s="23">
        <v>2</v>
      </c>
      <c r="G260" s="23"/>
      <c r="H260" s="23"/>
      <c r="I260" s="23"/>
      <c r="J260" s="23"/>
      <c r="K260" s="23"/>
    </row>
    <row r="261" spans="1:11" s="53" customFormat="1" ht="15.75" hidden="1">
      <c r="A261" s="42"/>
      <c r="B261" s="22"/>
      <c r="C261" s="33"/>
      <c r="D261" s="23"/>
      <c r="E261" s="118"/>
      <c r="F261" s="23"/>
      <c r="G261" s="23"/>
      <c r="H261" s="23"/>
      <c r="I261" s="23"/>
      <c r="J261" s="23"/>
      <c r="K261" s="23"/>
    </row>
    <row r="262" spans="1:11" s="53" customFormat="1" ht="15.75" hidden="1">
      <c r="A262" s="42"/>
      <c r="B262" s="22"/>
      <c r="C262" s="33"/>
      <c r="D262" s="23"/>
      <c r="E262" s="118"/>
      <c r="F262" s="23"/>
      <c r="G262" s="23"/>
      <c r="H262" s="23"/>
      <c r="I262" s="23"/>
      <c r="J262" s="23"/>
      <c r="K262" s="23"/>
    </row>
    <row r="263" spans="1:11" s="53" customFormat="1" ht="15.75" hidden="1">
      <c r="A263" s="42"/>
      <c r="B263" s="22"/>
      <c r="C263" s="33"/>
      <c r="D263" s="23"/>
      <c r="E263" s="118"/>
      <c r="F263" s="23"/>
      <c r="G263" s="23"/>
      <c r="H263" s="23"/>
      <c r="I263" s="23"/>
      <c r="J263" s="23"/>
      <c r="K263" s="23"/>
    </row>
    <row r="264" spans="1:11" s="53" customFormat="1" ht="18.75">
      <c r="A264" s="73" t="s">
        <v>48</v>
      </c>
      <c r="B264" s="74"/>
      <c r="C264" s="74"/>
      <c r="D264" s="19">
        <f aca="true" t="shared" si="57" ref="D264:K264">D258+D259+D260</f>
        <v>104</v>
      </c>
      <c r="E264" s="19">
        <f t="shared" si="57"/>
        <v>6</v>
      </c>
      <c r="F264" s="19">
        <f t="shared" si="57"/>
        <v>6</v>
      </c>
      <c r="G264" s="19">
        <f t="shared" si="57"/>
        <v>0</v>
      </c>
      <c r="H264" s="19">
        <f t="shared" si="57"/>
        <v>0</v>
      </c>
      <c r="I264" s="19">
        <f t="shared" si="57"/>
        <v>0</v>
      </c>
      <c r="J264" s="19">
        <f t="shared" si="57"/>
        <v>0</v>
      </c>
      <c r="K264" s="19">
        <f t="shared" si="57"/>
        <v>0</v>
      </c>
    </row>
    <row r="265" spans="1:11" s="53" customFormat="1" ht="36" customHeight="1">
      <c r="A265" s="129" t="s">
        <v>103</v>
      </c>
      <c r="B265" s="130"/>
      <c r="C265" s="130"/>
      <c r="D265" s="77"/>
      <c r="E265" s="118"/>
      <c r="F265" s="77"/>
      <c r="G265" s="77"/>
      <c r="H265" s="77"/>
      <c r="I265" s="77"/>
      <c r="J265" s="77"/>
      <c r="K265" s="77"/>
    </row>
    <row r="266" spans="1:11" s="81" customFormat="1" ht="22.5" customHeight="1" hidden="1">
      <c r="A266" s="42" t="s">
        <v>104</v>
      </c>
      <c r="B266" s="8">
        <v>222</v>
      </c>
      <c r="C266" s="59" t="s">
        <v>6</v>
      </c>
      <c r="D266" s="80"/>
      <c r="E266" s="118"/>
      <c r="F266" s="80"/>
      <c r="G266" s="80"/>
      <c r="H266" s="80"/>
      <c r="I266" s="80"/>
      <c r="J266" s="80"/>
      <c r="K266" s="80"/>
    </row>
    <row r="267" spans="1:11" s="81" customFormat="1" ht="18" customHeight="1" hidden="1">
      <c r="A267" s="42" t="s">
        <v>104</v>
      </c>
      <c r="B267" s="8">
        <v>224</v>
      </c>
      <c r="C267" s="59" t="s">
        <v>8</v>
      </c>
      <c r="D267" s="80">
        <v>0</v>
      </c>
      <c r="E267" s="118">
        <f aca="true" t="shared" si="58" ref="E267:E272">SUM(F267:K267)</f>
        <v>0</v>
      </c>
      <c r="F267" s="80"/>
      <c r="G267" s="80"/>
      <c r="H267" s="80"/>
      <c r="I267" s="80"/>
      <c r="J267" s="80"/>
      <c r="K267" s="80"/>
    </row>
    <row r="268" spans="1:11" s="81" customFormat="1" ht="18.75" customHeight="1" hidden="1">
      <c r="A268" s="42" t="s">
        <v>104</v>
      </c>
      <c r="B268" s="8">
        <v>225</v>
      </c>
      <c r="C268" s="59" t="s">
        <v>9</v>
      </c>
      <c r="D268" s="80">
        <v>0</v>
      </c>
      <c r="E268" s="118">
        <f t="shared" si="58"/>
        <v>0</v>
      </c>
      <c r="F268" s="80"/>
      <c r="G268" s="80"/>
      <c r="H268" s="80"/>
      <c r="I268" s="80"/>
      <c r="J268" s="80"/>
      <c r="K268" s="80"/>
    </row>
    <row r="269" spans="1:11" s="81" customFormat="1" ht="18.75" customHeight="1">
      <c r="A269" s="42" t="s">
        <v>104</v>
      </c>
      <c r="B269" s="8">
        <v>226</v>
      </c>
      <c r="C269" s="33" t="s">
        <v>105</v>
      </c>
      <c r="D269" s="80">
        <v>10</v>
      </c>
      <c r="E269" s="118">
        <f t="shared" si="58"/>
        <v>3</v>
      </c>
      <c r="F269" s="80">
        <v>3</v>
      </c>
      <c r="G269" s="80"/>
      <c r="H269" s="80"/>
      <c r="I269" s="80"/>
      <c r="J269" s="80"/>
      <c r="K269" s="80"/>
    </row>
    <row r="270" spans="1:11" s="53" customFormat="1" ht="15.75">
      <c r="A270" s="42" t="s">
        <v>104</v>
      </c>
      <c r="B270" s="22" t="s">
        <v>37</v>
      </c>
      <c r="C270" s="33" t="s">
        <v>106</v>
      </c>
      <c r="D270" s="23">
        <v>65</v>
      </c>
      <c r="E270" s="118">
        <f t="shared" si="58"/>
        <v>3</v>
      </c>
      <c r="F270" s="23">
        <v>3</v>
      </c>
      <c r="G270" s="23"/>
      <c r="H270" s="23"/>
      <c r="I270" s="23"/>
      <c r="J270" s="23"/>
      <c r="K270" s="23"/>
    </row>
    <row r="271" spans="1:11" s="53" customFormat="1" ht="15.75">
      <c r="A271" s="42" t="s">
        <v>104</v>
      </c>
      <c r="B271" s="22" t="s">
        <v>49</v>
      </c>
      <c r="C271" s="59" t="s">
        <v>14</v>
      </c>
      <c r="D271" s="23">
        <v>50</v>
      </c>
      <c r="E271" s="118">
        <f t="shared" si="58"/>
        <v>3</v>
      </c>
      <c r="F271" s="23">
        <v>3</v>
      </c>
      <c r="G271" s="23"/>
      <c r="H271" s="23"/>
      <c r="I271" s="23"/>
      <c r="J271" s="23"/>
      <c r="K271" s="23"/>
    </row>
    <row r="272" spans="1:11" s="53" customFormat="1" ht="15.75">
      <c r="A272" s="42" t="s">
        <v>104</v>
      </c>
      <c r="B272" s="22" t="s">
        <v>54</v>
      </c>
      <c r="C272" s="59" t="s">
        <v>15</v>
      </c>
      <c r="D272" s="23">
        <v>75</v>
      </c>
      <c r="E272" s="118">
        <f t="shared" si="58"/>
        <v>3</v>
      </c>
      <c r="F272" s="23">
        <v>3</v>
      </c>
      <c r="G272" s="23"/>
      <c r="H272" s="23"/>
      <c r="I272" s="23"/>
      <c r="J272" s="23"/>
      <c r="K272" s="23"/>
    </row>
    <row r="273" spans="1:11" s="53" customFormat="1" ht="15.75" hidden="1">
      <c r="A273" s="42" t="s">
        <v>104</v>
      </c>
      <c r="B273" s="22" t="s">
        <v>49</v>
      </c>
      <c r="C273" s="59" t="s">
        <v>14</v>
      </c>
      <c r="D273" s="23"/>
      <c r="E273" s="118"/>
      <c r="F273" s="23"/>
      <c r="G273" s="23"/>
      <c r="H273" s="23"/>
      <c r="I273" s="23"/>
      <c r="J273" s="23"/>
      <c r="K273" s="23"/>
    </row>
    <row r="274" spans="1:12" s="54" customFormat="1" ht="18.75">
      <c r="A274" s="124" t="s">
        <v>34</v>
      </c>
      <c r="B274" s="125"/>
      <c r="C274" s="125"/>
      <c r="D274" s="26">
        <f aca="true" t="shared" si="59" ref="D274:K274">D272+D271+D270+D269</f>
        <v>200</v>
      </c>
      <c r="E274" s="26">
        <f t="shared" si="59"/>
        <v>12</v>
      </c>
      <c r="F274" s="26">
        <f t="shared" si="59"/>
        <v>12</v>
      </c>
      <c r="G274" s="26">
        <f t="shared" si="59"/>
        <v>0</v>
      </c>
      <c r="H274" s="26">
        <f t="shared" si="59"/>
        <v>0</v>
      </c>
      <c r="I274" s="26">
        <f t="shared" si="59"/>
        <v>0</v>
      </c>
      <c r="J274" s="26">
        <f t="shared" si="59"/>
        <v>0</v>
      </c>
      <c r="K274" s="26">
        <f t="shared" si="59"/>
        <v>0</v>
      </c>
      <c r="L274" s="79"/>
    </row>
    <row r="275" spans="1:11" s="29" customFormat="1" ht="18.75" hidden="1">
      <c r="A275" s="124"/>
      <c r="B275" s="125"/>
      <c r="C275" s="125"/>
      <c r="D275" s="26"/>
      <c r="E275" s="26"/>
      <c r="F275" s="26"/>
      <c r="G275" s="26"/>
      <c r="H275" s="26"/>
      <c r="I275" s="26"/>
      <c r="J275" s="26"/>
      <c r="K275" s="26"/>
    </row>
    <row r="276" spans="1:11" ht="19.5" customHeight="1" hidden="1">
      <c r="A276" s="34" t="s">
        <v>107</v>
      </c>
      <c r="B276" s="3"/>
      <c r="C276" s="4"/>
      <c r="D276" s="4"/>
      <c r="E276" s="120"/>
      <c r="F276" s="4"/>
      <c r="G276" s="4"/>
      <c r="H276" s="4"/>
      <c r="I276" s="4"/>
      <c r="J276" s="4"/>
      <c r="K276" s="4"/>
    </row>
    <row r="277" spans="1:11" s="10" customFormat="1" ht="37.5" customHeight="1" hidden="1">
      <c r="A277" s="38" t="s">
        <v>108</v>
      </c>
      <c r="B277" s="8">
        <v>251</v>
      </c>
      <c r="C277" s="59" t="s">
        <v>42</v>
      </c>
      <c r="D277" s="23">
        <v>0</v>
      </c>
      <c r="E277" s="116">
        <f>SUM(F277:K277)</f>
        <v>0</v>
      </c>
      <c r="F277" s="23"/>
      <c r="G277" s="23"/>
      <c r="H277" s="23"/>
      <c r="I277" s="23"/>
      <c r="J277" s="23"/>
      <c r="K277" s="23"/>
    </row>
    <row r="278" spans="1:11" s="29" customFormat="1" ht="18.75" hidden="1">
      <c r="A278" s="124"/>
      <c r="B278" s="125"/>
      <c r="C278" s="125"/>
      <c r="D278" s="26"/>
      <c r="E278" s="26"/>
      <c r="F278" s="26"/>
      <c r="G278" s="26"/>
      <c r="H278" s="26"/>
      <c r="I278" s="26"/>
      <c r="J278" s="26"/>
      <c r="K278" s="26"/>
    </row>
    <row r="279" spans="1:11" s="54" customFormat="1" ht="18.75" hidden="1">
      <c r="A279" s="124" t="s">
        <v>109</v>
      </c>
      <c r="B279" s="125"/>
      <c r="C279" s="125"/>
      <c r="D279" s="26">
        <f aca="true" t="shared" si="60" ref="D279:I279">D277+D278</f>
        <v>0</v>
      </c>
      <c r="E279" s="26">
        <f t="shared" si="60"/>
        <v>0</v>
      </c>
      <c r="F279" s="26">
        <f t="shared" si="60"/>
        <v>0</v>
      </c>
      <c r="G279" s="26">
        <f t="shared" si="60"/>
        <v>0</v>
      </c>
      <c r="H279" s="26">
        <f t="shared" si="60"/>
        <v>0</v>
      </c>
      <c r="I279" s="26">
        <f t="shared" si="60"/>
        <v>0</v>
      </c>
      <c r="J279" s="26"/>
      <c r="K279" s="26">
        <f>K277+K278</f>
        <v>0</v>
      </c>
    </row>
    <row r="280" spans="1:11" s="28" customFormat="1" ht="22.5" customHeight="1">
      <c r="A280" s="43"/>
      <c r="B280" s="31"/>
      <c r="C280" s="30" t="s">
        <v>40</v>
      </c>
      <c r="D280" s="32">
        <f aca="true" t="shared" si="61" ref="D280:K280">D279+D274+D264+D239+D206+D191+D112+D96+D130+D137</f>
        <v>80786</v>
      </c>
      <c r="E280" s="26">
        <f t="shared" si="61"/>
        <v>10258.9</v>
      </c>
      <c r="F280" s="32">
        <f t="shared" si="61"/>
        <v>1455.5</v>
      </c>
      <c r="G280" s="32">
        <f t="shared" si="61"/>
        <v>2726</v>
      </c>
      <c r="H280" s="32">
        <f t="shared" si="61"/>
        <v>3202.3</v>
      </c>
      <c r="I280" s="32">
        <f t="shared" si="61"/>
        <v>2558</v>
      </c>
      <c r="J280" s="32">
        <f t="shared" si="61"/>
        <v>0</v>
      </c>
      <c r="K280" s="32">
        <f t="shared" si="61"/>
        <v>317.1</v>
      </c>
    </row>
    <row r="281" spans="1:11" s="10" customFormat="1" ht="17.25" customHeight="1">
      <c r="A281" s="44"/>
      <c r="B281" s="8">
        <v>211</v>
      </c>
      <c r="C281" s="59" t="s">
        <v>1</v>
      </c>
      <c r="D281" s="18">
        <f aca="true" t="shared" si="62" ref="D281:K281">D226+D99+D12+D132</f>
        <v>11051</v>
      </c>
      <c r="E281" s="116">
        <f t="shared" si="62"/>
        <v>5889.200000000001</v>
      </c>
      <c r="F281" s="18">
        <f t="shared" si="62"/>
        <v>477</v>
      </c>
      <c r="G281" s="18">
        <f t="shared" si="62"/>
        <v>1618</v>
      </c>
      <c r="H281" s="18">
        <f t="shared" si="62"/>
        <v>2611</v>
      </c>
      <c r="I281" s="18">
        <f t="shared" si="62"/>
        <v>965</v>
      </c>
      <c r="J281" s="18">
        <f t="shared" si="62"/>
        <v>0</v>
      </c>
      <c r="K281" s="18">
        <f t="shared" si="62"/>
        <v>218.2</v>
      </c>
    </row>
    <row r="282" spans="1:11" s="10" customFormat="1" ht="15.75">
      <c r="A282" s="44"/>
      <c r="B282" s="8">
        <v>212</v>
      </c>
      <c r="C282" s="59" t="s">
        <v>2</v>
      </c>
      <c r="D282" s="18">
        <f aca="true" t="shared" si="63" ref="D282:K282">D227+D100+D13</f>
        <v>77</v>
      </c>
      <c r="E282" s="116">
        <f t="shared" si="63"/>
        <v>10</v>
      </c>
      <c r="F282" s="18">
        <f t="shared" si="63"/>
        <v>0</v>
      </c>
      <c r="G282" s="18">
        <f t="shared" si="63"/>
        <v>10</v>
      </c>
      <c r="H282" s="18">
        <f t="shared" si="63"/>
        <v>0</v>
      </c>
      <c r="I282" s="18">
        <f t="shared" si="63"/>
        <v>0</v>
      </c>
      <c r="J282" s="18">
        <f t="shared" si="63"/>
        <v>0</v>
      </c>
      <c r="K282" s="18">
        <f t="shared" si="63"/>
        <v>0</v>
      </c>
    </row>
    <row r="283" spans="1:11" s="10" customFormat="1" ht="15.75">
      <c r="A283" s="44"/>
      <c r="B283" s="8">
        <v>213</v>
      </c>
      <c r="C283" s="59" t="s">
        <v>3</v>
      </c>
      <c r="D283" s="18">
        <f aca="true" t="shared" si="64" ref="D283:K283">D228+D101+D14+D133</f>
        <v>3339</v>
      </c>
      <c r="E283" s="116">
        <f t="shared" si="64"/>
        <v>1779.1000000000001</v>
      </c>
      <c r="F283" s="18">
        <f t="shared" si="64"/>
        <v>61</v>
      </c>
      <c r="G283" s="18">
        <f t="shared" si="64"/>
        <v>445</v>
      </c>
      <c r="H283" s="18">
        <f t="shared" si="64"/>
        <v>591.3</v>
      </c>
      <c r="I283" s="18">
        <f t="shared" si="64"/>
        <v>616</v>
      </c>
      <c r="J283" s="18">
        <f t="shared" si="64"/>
        <v>0</v>
      </c>
      <c r="K283" s="18">
        <f t="shared" si="64"/>
        <v>65.8</v>
      </c>
    </row>
    <row r="284" spans="1:11" s="10" customFormat="1" ht="15.75">
      <c r="A284" s="44"/>
      <c r="B284" s="8">
        <v>221</v>
      </c>
      <c r="C284" s="59" t="s">
        <v>5</v>
      </c>
      <c r="D284" s="18">
        <f aca="true" t="shared" si="65" ref="D284:K284">D103+D16+D230</f>
        <v>77</v>
      </c>
      <c r="E284" s="116">
        <f t="shared" si="65"/>
        <v>53</v>
      </c>
      <c r="F284" s="18">
        <f t="shared" si="65"/>
        <v>10</v>
      </c>
      <c r="G284" s="18">
        <f t="shared" si="65"/>
        <v>35</v>
      </c>
      <c r="H284" s="18">
        <f t="shared" si="65"/>
        <v>0</v>
      </c>
      <c r="I284" s="18">
        <f t="shared" si="65"/>
        <v>0</v>
      </c>
      <c r="J284" s="18">
        <f t="shared" si="65"/>
        <v>0</v>
      </c>
      <c r="K284" s="18">
        <f t="shared" si="65"/>
        <v>8</v>
      </c>
    </row>
    <row r="285" spans="1:11" s="10" customFormat="1" ht="15.75">
      <c r="A285" s="44"/>
      <c r="B285" s="8">
        <v>222</v>
      </c>
      <c r="C285" s="59" t="s">
        <v>6</v>
      </c>
      <c r="D285" s="18">
        <f aca="true" t="shared" si="66" ref="D285:K285">SUM(D61,D104,D247,D214,D41,D79,D199,D169,D179,D231)</f>
        <v>57</v>
      </c>
      <c r="E285" s="116">
        <f t="shared" si="66"/>
        <v>18</v>
      </c>
      <c r="F285" s="18">
        <f t="shared" si="66"/>
        <v>10</v>
      </c>
      <c r="G285" s="18">
        <f t="shared" si="66"/>
        <v>0</v>
      </c>
      <c r="H285" s="18">
        <f t="shared" si="66"/>
        <v>0</v>
      </c>
      <c r="I285" s="18">
        <f t="shared" si="66"/>
        <v>0</v>
      </c>
      <c r="J285" s="18">
        <f t="shared" si="66"/>
        <v>0</v>
      </c>
      <c r="K285" s="18">
        <f t="shared" si="66"/>
        <v>8</v>
      </c>
    </row>
    <row r="286" spans="1:11" s="10" customFormat="1" ht="15.75">
      <c r="A286" s="44"/>
      <c r="B286" s="8">
        <v>223</v>
      </c>
      <c r="C286" s="59" t="s">
        <v>7</v>
      </c>
      <c r="D286" s="18">
        <f aca="true" t="shared" si="67" ref="D286:K286">D232+D162+D105+D18</f>
        <v>4410</v>
      </c>
      <c r="E286" s="116">
        <f t="shared" si="67"/>
        <v>1225</v>
      </c>
      <c r="F286" s="18">
        <f t="shared" si="67"/>
        <v>0</v>
      </c>
      <c r="G286" s="18">
        <f t="shared" si="67"/>
        <v>368</v>
      </c>
      <c r="H286" s="18">
        <f t="shared" si="67"/>
        <v>0</v>
      </c>
      <c r="I286" s="18">
        <f t="shared" si="67"/>
        <v>857</v>
      </c>
      <c r="J286" s="18">
        <f t="shared" si="67"/>
        <v>0</v>
      </c>
      <c r="K286" s="18">
        <f t="shared" si="67"/>
        <v>0</v>
      </c>
    </row>
    <row r="287" spans="1:11" s="10" customFormat="1" ht="15.75">
      <c r="A287" s="44"/>
      <c r="B287" s="8">
        <v>224</v>
      </c>
      <c r="C287" s="59" t="s">
        <v>8</v>
      </c>
      <c r="D287" s="18">
        <f aca="true" t="shared" si="68" ref="D287:I287">D267+D19</f>
        <v>0</v>
      </c>
      <c r="E287" s="116">
        <f t="shared" si="68"/>
        <v>0</v>
      </c>
      <c r="F287" s="18">
        <f t="shared" si="68"/>
        <v>0</v>
      </c>
      <c r="G287" s="18">
        <f t="shared" si="68"/>
        <v>0</v>
      </c>
      <c r="H287" s="18">
        <f t="shared" si="68"/>
        <v>0</v>
      </c>
      <c r="I287" s="18">
        <f t="shared" si="68"/>
        <v>0</v>
      </c>
      <c r="J287" s="18"/>
      <c r="K287" s="18">
        <f>K267+K19</f>
        <v>0</v>
      </c>
    </row>
    <row r="288" spans="1:11" s="10" customFormat="1" ht="15.75">
      <c r="A288" s="44"/>
      <c r="B288" s="8">
        <v>225</v>
      </c>
      <c r="C288" s="59" t="s">
        <v>9</v>
      </c>
      <c r="D288" s="18">
        <f>D233+D185+D182+D171+D163+D151+D149+D148+D141+D135+D20+D153+D136</f>
        <v>48194</v>
      </c>
      <c r="E288" s="116">
        <f aca="true" t="shared" si="69" ref="E288:K288">E233+E185+E182+E171+E163+E151+E149+E148+E141+E135+E20+E153+E136</f>
        <v>864.5</v>
      </c>
      <c r="F288" s="18">
        <f t="shared" si="69"/>
        <v>811.5</v>
      </c>
      <c r="G288" s="18">
        <f t="shared" si="69"/>
        <v>33</v>
      </c>
      <c r="H288" s="18">
        <f t="shared" si="69"/>
        <v>0</v>
      </c>
      <c r="I288" s="18">
        <f t="shared" si="69"/>
        <v>20</v>
      </c>
      <c r="J288" s="18">
        <f t="shared" si="69"/>
        <v>0</v>
      </c>
      <c r="K288" s="18">
        <f t="shared" si="69"/>
        <v>0</v>
      </c>
    </row>
    <row r="289" spans="1:11" s="10" customFormat="1" ht="15.75">
      <c r="A289" s="44"/>
      <c r="B289" s="8">
        <v>226</v>
      </c>
      <c r="C289" s="59" t="s">
        <v>10</v>
      </c>
      <c r="D289" s="18">
        <f aca="true" t="shared" si="70" ref="D289:K289">D269+D258+D234+D200+D180+D164+D150+D127+D108+D21+D186</f>
        <v>1960</v>
      </c>
      <c r="E289" s="116">
        <f t="shared" si="70"/>
        <v>88</v>
      </c>
      <c r="F289" s="18">
        <f t="shared" si="70"/>
        <v>20</v>
      </c>
      <c r="G289" s="18">
        <f t="shared" si="70"/>
        <v>58</v>
      </c>
      <c r="H289" s="18">
        <f t="shared" si="70"/>
        <v>0</v>
      </c>
      <c r="I289" s="18">
        <f t="shared" si="70"/>
        <v>10</v>
      </c>
      <c r="J289" s="18">
        <f t="shared" si="70"/>
        <v>0</v>
      </c>
      <c r="K289" s="18">
        <f t="shared" si="70"/>
        <v>0</v>
      </c>
    </row>
    <row r="290" spans="1:11" s="10" customFormat="1" ht="15.75" hidden="1">
      <c r="A290" s="44"/>
      <c r="B290" s="8">
        <v>231</v>
      </c>
      <c r="C290" s="59" t="s">
        <v>11</v>
      </c>
      <c r="D290" s="18">
        <f aca="true" t="shared" si="71" ref="D290:I290">SUM(D92)</f>
        <v>0</v>
      </c>
      <c r="E290" s="116">
        <f t="shared" si="71"/>
        <v>0</v>
      </c>
      <c r="F290" s="18">
        <f t="shared" si="71"/>
        <v>0</v>
      </c>
      <c r="G290" s="18">
        <f t="shared" si="71"/>
        <v>0</v>
      </c>
      <c r="H290" s="18">
        <f t="shared" si="71"/>
        <v>0</v>
      </c>
      <c r="I290" s="18">
        <f t="shared" si="71"/>
        <v>0</v>
      </c>
      <c r="J290" s="18"/>
      <c r="K290" s="18">
        <f>SUM(K92)</f>
        <v>0</v>
      </c>
    </row>
    <row r="291" spans="1:11" s="10" customFormat="1" ht="15.75" customHeight="1" hidden="1">
      <c r="A291" s="44"/>
      <c r="B291" s="8">
        <v>241</v>
      </c>
      <c r="C291" s="59" t="s">
        <v>78</v>
      </c>
      <c r="D291" s="18">
        <f aca="true" t="shared" si="72" ref="D291:I291">SUM(D121)</f>
        <v>0</v>
      </c>
      <c r="E291" s="116">
        <f t="shared" si="72"/>
        <v>0</v>
      </c>
      <c r="F291" s="18">
        <f t="shared" si="72"/>
        <v>0</v>
      </c>
      <c r="G291" s="18">
        <f t="shared" si="72"/>
        <v>0</v>
      </c>
      <c r="H291" s="18">
        <f t="shared" si="72"/>
        <v>0</v>
      </c>
      <c r="I291" s="18">
        <f t="shared" si="72"/>
        <v>0</v>
      </c>
      <c r="J291" s="18"/>
      <c r="K291" s="18">
        <f>SUM(K121)</f>
        <v>0</v>
      </c>
    </row>
    <row r="292" spans="1:11" s="10" customFormat="1" ht="31.5" hidden="1">
      <c r="A292" s="44"/>
      <c r="B292" s="8">
        <v>242</v>
      </c>
      <c r="C292" s="59" t="s">
        <v>59</v>
      </c>
      <c r="D292" s="18">
        <f aca="true" t="shared" si="73" ref="D292:I292">SUM(D157,D156)</f>
        <v>0</v>
      </c>
      <c r="E292" s="116">
        <f t="shared" si="73"/>
        <v>0</v>
      </c>
      <c r="F292" s="18">
        <f t="shared" si="73"/>
        <v>0</v>
      </c>
      <c r="G292" s="18">
        <f t="shared" si="73"/>
        <v>0</v>
      </c>
      <c r="H292" s="18">
        <f t="shared" si="73"/>
        <v>0</v>
      </c>
      <c r="I292" s="18">
        <f t="shared" si="73"/>
        <v>0</v>
      </c>
      <c r="J292" s="18"/>
      <c r="K292" s="18">
        <f>SUM(K157,K156)</f>
        <v>0</v>
      </c>
    </row>
    <row r="293" spans="1:11" s="10" customFormat="1" ht="33" customHeight="1">
      <c r="A293" s="44"/>
      <c r="B293" s="8">
        <v>251</v>
      </c>
      <c r="C293" s="59" t="s">
        <v>41</v>
      </c>
      <c r="D293" s="18">
        <f aca="true" t="shared" si="74" ref="D293:K293">D23</f>
        <v>0</v>
      </c>
      <c r="E293" s="116">
        <f t="shared" si="74"/>
        <v>0</v>
      </c>
      <c r="F293" s="18">
        <f t="shared" si="74"/>
        <v>0</v>
      </c>
      <c r="G293" s="18">
        <f t="shared" si="74"/>
        <v>0</v>
      </c>
      <c r="H293" s="18">
        <f t="shared" si="74"/>
        <v>0</v>
      </c>
      <c r="I293" s="18">
        <f t="shared" si="74"/>
        <v>0</v>
      </c>
      <c r="J293" s="18">
        <f t="shared" si="74"/>
        <v>0</v>
      </c>
      <c r="K293" s="18">
        <f t="shared" si="74"/>
        <v>0</v>
      </c>
    </row>
    <row r="294" spans="1:11" s="10" customFormat="1" ht="24.75" customHeight="1" hidden="1">
      <c r="A294" s="44"/>
      <c r="B294" s="8">
        <v>262</v>
      </c>
      <c r="C294" s="59" t="s">
        <v>35</v>
      </c>
      <c r="D294" s="18"/>
      <c r="E294" s="116">
        <f>E24</f>
        <v>0</v>
      </c>
      <c r="F294" s="18">
        <f aca="true" t="shared" si="75" ref="F294:H295">SUM(F66,F84,F46)</f>
        <v>0</v>
      </c>
      <c r="G294" s="18">
        <f t="shared" si="75"/>
        <v>0</v>
      </c>
      <c r="H294" s="18">
        <f t="shared" si="75"/>
        <v>0</v>
      </c>
      <c r="I294" s="18"/>
      <c r="J294" s="18"/>
      <c r="K294" s="18">
        <f>SUM(K66,K84,K46)</f>
        <v>0</v>
      </c>
    </row>
    <row r="295" spans="1:11" s="10" customFormat="1" ht="31.5" hidden="1">
      <c r="A295" s="44"/>
      <c r="B295" s="8">
        <v>263</v>
      </c>
      <c r="C295" s="59" t="s">
        <v>44</v>
      </c>
      <c r="D295" s="18">
        <f>SUM(D67,D85,D47)</f>
        <v>0</v>
      </c>
      <c r="E295" s="116">
        <f>SUM(E67,E85,E47)</f>
        <v>0</v>
      </c>
      <c r="F295" s="18">
        <f t="shared" si="75"/>
        <v>0</v>
      </c>
      <c r="G295" s="18">
        <f t="shared" si="75"/>
        <v>0</v>
      </c>
      <c r="H295" s="18">
        <f t="shared" si="75"/>
        <v>0</v>
      </c>
      <c r="I295" s="18">
        <f>SUM(I67,I85,I47)</f>
        <v>0</v>
      </c>
      <c r="J295" s="18"/>
      <c r="K295" s="18">
        <f>SUM(K67,K85,K47)</f>
        <v>0</v>
      </c>
    </row>
    <row r="296" spans="1:11" s="10" customFormat="1" ht="15.75">
      <c r="A296" s="44"/>
      <c r="B296" s="8">
        <v>290</v>
      </c>
      <c r="C296" s="59" t="s">
        <v>12</v>
      </c>
      <c r="D296" s="18">
        <f aca="true" t="shared" si="76" ref="D296:K296">D270+D259+D201+D187+D25+D235</f>
        <v>326</v>
      </c>
      <c r="E296" s="116">
        <f t="shared" si="76"/>
        <v>61</v>
      </c>
      <c r="F296" s="18">
        <f t="shared" si="76"/>
        <v>31</v>
      </c>
      <c r="G296" s="18">
        <f t="shared" si="76"/>
        <v>5</v>
      </c>
      <c r="H296" s="18">
        <f t="shared" si="76"/>
        <v>0</v>
      </c>
      <c r="I296" s="18">
        <f t="shared" si="76"/>
        <v>25</v>
      </c>
      <c r="J296" s="18">
        <f t="shared" si="76"/>
        <v>0</v>
      </c>
      <c r="K296" s="18">
        <f t="shared" si="76"/>
        <v>0</v>
      </c>
    </row>
    <row r="297" spans="1:11" s="10" customFormat="1" ht="15.75">
      <c r="A297" s="44"/>
      <c r="B297" s="8">
        <v>310</v>
      </c>
      <c r="C297" s="59" t="s">
        <v>14</v>
      </c>
      <c r="D297" s="18">
        <f aca="true" t="shared" si="77" ref="D297:K297">D271+D237+D204+D189+D165+D159+D128+D27+D110+D125+D183</f>
        <v>6936</v>
      </c>
      <c r="E297" s="116">
        <f t="shared" si="77"/>
        <v>90</v>
      </c>
      <c r="F297" s="18">
        <f t="shared" si="77"/>
        <v>16</v>
      </c>
      <c r="G297" s="18">
        <f t="shared" si="77"/>
        <v>54</v>
      </c>
      <c r="H297" s="18">
        <f t="shared" si="77"/>
        <v>0</v>
      </c>
      <c r="I297" s="18">
        <f t="shared" si="77"/>
        <v>20</v>
      </c>
      <c r="J297" s="18">
        <f t="shared" si="77"/>
        <v>0</v>
      </c>
      <c r="K297" s="18">
        <f t="shared" si="77"/>
        <v>0</v>
      </c>
    </row>
    <row r="298" spans="1:11" s="10" customFormat="1" ht="15.75">
      <c r="A298" s="44"/>
      <c r="B298" s="8">
        <v>340</v>
      </c>
      <c r="C298" s="59" t="s">
        <v>15</v>
      </c>
      <c r="D298" s="18">
        <f aca="true" t="shared" si="78" ref="D298:K298">D272+D260+D238+D205+D190+D184+D181+D168+D134+D129+D111+D28+D126+D160</f>
        <v>4369</v>
      </c>
      <c r="E298" s="116">
        <f t="shared" si="78"/>
        <v>181.1</v>
      </c>
      <c r="F298" s="18">
        <f t="shared" si="78"/>
        <v>19</v>
      </c>
      <c r="G298" s="18">
        <f t="shared" si="78"/>
        <v>100</v>
      </c>
      <c r="H298" s="18">
        <f t="shared" si="78"/>
        <v>0</v>
      </c>
      <c r="I298" s="18">
        <f t="shared" si="78"/>
        <v>45</v>
      </c>
      <c r="J298" s="18">
        <f t="shared" si="78"/>
        <v>0</v>
      </c>
      <c r="K298" s="18">
        <f t="shared" si="78"/>
        <v>17.1</v>
      </c>
    </row>
    <row r="299" spans="1:11" s="28" customFormat="1" ht="19.5" customHeight="1" thickBot="1">
      <c r="A299" s="45"/>
      <c r="B299" s="46"/>
      <c r="C299" s="47" t="s">
        <v>43</v>
      </c>
      <c r="D299" s="48">
        <f aca="true" t="shared" si="79" ref="D299:K299">SUM(D281:D298)</f>
        <v>80796</v>
      </c>
      <c r="E299" s="122">
        <f t="shared" si="79"/>
        <v>10258.900000000001</v>
      </c>
      <c r="F299" s="48">
        <f t="shared" si="79"/>
        <v>1455.5</v>
      </c>
      <c r="G299" s="48">
        <f t="shared" si="79"/>
        <v>2726</v>
      </c>
      <c r="H299" s="48">
        <f t="shared" si="79"/>
        <v>3202.3</v>
      </c>
      <c r="I299" s="48">
        <f t="shared" si="79"/>
        <v>2558</v>
      </c>
      <c r="J299" s="48">
        <f t="shared" si="79"/>
        <v>0</v>
      </c>
      <c r="K299" s="48">
        <f t="shared" si="79"/>
        <v>317.1</v>
      </c>
    </row>
    <row r="300" ht="12.75">
      <c r="E300" s="1">
        <v>10259.2</v>
      </c>
    </row>
    <row r="302" ht="12.75">
      <c r="D302" s="112">
        <v>0.05</v>
      </c>
    </row>
    <row r="303" spans="4:11" ht="12.75">
      <c r="D303" s="97" t="s">
        <v>122</v>
      </c>
      <c r="E303" s="98">
        <f>F303+G303+H303+I303+J303+K303</f>
        <v>10614.199999999999</v>
      </c>
      <c r="F303" s="92">
        <v>1810.5</v>
      </c>
      <c r="G303" s="92">
        <v>2726</v>
      </c>
      <c r="H303" s="92">
        <v>3202.3</v>
      </c>
      <c r="I303" s="92">
        <v>2558</v>
      </c>
      <c r="J303" s="92"/>
      <c r="K303" s="92">
        <v>317.4</v>
      </c>
    </row>
    <row r="304" spans="4:10" ht="12.75">
      <c r="D304" s="97" t="s">
        <v>115</v>
      </c>
      <c r="E304" s="102"/>
      <c r="I304" s="95"/>
      <c r="J304" s="95"/>
    </row>
    <row r="305" spans="4:11" ht="12.75">
      <c r="D305" s="89" t="s">
        <v>124</v>
      </c>
      <c r="E305" s="90">
        <v>0</v>
      </c>
      <c r="F305" s="84">
        <f aca="true" t="shared" si="80" ref="F305:K305">F303-F299</f>
        <v>355</v>
      </c>
      <c r="G305" s="84">
        <f t="shared" si="80"/>
        <v>0</v>
      </c>
      <c r="H305" s="84">
        <f t="shared" si="80"/>
        <v>0</v>
      </c>
      <c r="I305" s="84">
        <f t="shared" si="80"/>
        <v>0</v>
      </c>
      <c r="J305" s="84">
        <f t="shared" si="80"/>
        <v>0</v>
      </c>
      <c r="K305" s="84">
        <f t="shared" si="80"/>
        <v>0.2999999999999545</v>
      </c>
    </row>
    <row r="306" spans="5:8" ht="12.75">
      <c r="E306" s="91"/>
      <c r="H306" s="123"/>
    </row>
    <row r="307" spans="5:8" ht="12.75">
      <c r="E307" s="91"/>
      <c r="H307" s="123"/>
    </row>
    <row r="308" spans="4:6" ht="12.75">
      <c r="D308" s="112">
        <v>0.05</v>
      </c>
      <c r="E308" s="1">
        <v>7094.5</v>
      </c>
      <c r="F308" s="1">
        <v>354.7</v>
      </c>
    </row>
  </sheetData>
  <sheetProtection/>
  <mergeCells count="30">
    <mergeCell ref="H2:K3"/>
    <mergeCell ref="A279:C279"/>
    <mergeCell ref="A9:C9"/>
    <mergeCell ref="A96:C96"/>
    <mergeCell ref="A120:C120"/>
    <mergeCell ref="A8:D8"/>
    <mergeCell ref="A5:K5"/>
    <mergeCell ref="A112:C112"/>
    <mergeCell ref="A278:C278"/>
    <mergeCell ref="A206:C206"/>
    <mergeCell ref="A123:C123"/>
    <mergeCell ref="A113:C113"/>
    <mergeCell ref="A119:C119"/>
    <mergeCell ref="A240:C240"/>
    <mergeCell ref="A197:C197"/>
    <mergeCell ref="A223:C223"/>
    <mergeCell ref="A224:C224"/>
    <mergeCell ref="A207:C207"/>
    <mergeCell ref="A131:C131"/>
    <mergeCell ref="A137:C137"/>
    <mergeCell ref="A275:C275"/>
    <mergeCell ref="A192:C192"/>
    <mergeCell ref="A196:C196"/>
    <mergeCell ref="A124:C124"/>
    <mergeCell ref="A130:C130"/>
    <mergeCell ref="A191:C191"/>
    <mergeCell ref="A274:C274"/>
    <mergeCell ref="A256:C256"/>
    <mergeCell ref="A257:C257"/>
    <mergeCell ref="A265:C265"/>
  </mergeCells>
  <printOptions/>
  <pageMargins left="0.7874015748031497" right="0.1968503937007874" top="0.7874015748031497" bottom="0.1968503937007874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2014-01-10T01:26:50Z</cp:lastPrinted>
  <dcterms:created xsi:type="dcterms:W3CDTF">2007-10-26T05:01:23Z</dcterms:created>
  <dcterms:modified xsi:type="dcterms:W3CDTF">2014-01-10T01:26:53Z</dcterms:modified>
  <cp:category/>
  <cp:version/>
  <cp:contentType/>
  <cp:contentStatus/>
</cp:coreProperties>
</file>