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1"/>
  </bookViews>
  <sheets>
    <sheet name="2013" sheetId="1" r:id="rId1"/>
    <sheet name="2014" sheetId="2" r:id="rId2"/>
    <sheet name="2015" sheetId="3" r:id="rId3"/>
  </sheets>
  <definedNames>
    <definedName name="_xlnm.Print_Titles" localSheetId="0">'2013'!$9:$9</definedName>
    <definedName name="_xlnm.Print_Titles" localSheetId="1">'2014'!$9:$9</definedName>
    <definedName name="_xlnm.Print_Titles" localSheetId="2">'2015'!$9:$9</definedName>
    <definedName name="_xlnm.Print_Area" localSheetId="0">'2013'!$A$1:$M$301</definedName>
    <definedName name="_xlnm.Print_Area" localSheetId="1">'2014'!$A$1:$K$301</definedName>
    <definedName name="_xlnm.Print_Area" localSheetId="2">'2015'!$A$1:$K$301</definedName>
  </definedNames>
  <calcPr fullCalcOnLoad="1"/>
</workbook>
</file>

<file path=xl/sharedStrings.xml><?xml version="1.0" encoding="utf-8"?>
<sst xmlns="http://schemas.openxmlformats.org/spreadsheetml/2006/main" count="1510" uniqueCount="168">
  <si>
    <t>01.00</t>
  </si>
  <si>
    <t>заработная плата</t>
  </si>
  <si>
    <t>прочие выплаты</t>
  </si>
  <si>
    <t>начисления на выплаты по оплате труда</t>
  </si>
  <si>
    <t>оплата работ, услуг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</si>
  <si>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</si>
  <si>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</si>
  <si>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</si>
  <si>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</si>
  <si>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</si>
  <si>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</si>
  <si>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обслуживание внутреннего долга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</si>
  <si>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</si>
  <si>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</si>
  <si>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</si>
  <si>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</si>
  <si>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01.02</t>
  </si>
  <si>
    <t>итого:</t>
  </si>
  <si>
    <t>итог:</t>
  </si>
  <si>
    <t>01.03</t>
  </si>
  <si>
    <t>01.04</t>
  </si>
  <si>
    <t>РАЗДЕЛ 01.00 ОБЩЕГОСУДАРСТВЕННЫЕ ВОПРОСЫ</t>
  </si>
  <si>
    <t>РАЗДЕЛ 02.00 НАЦИОНАЛЬНАЯ ОБОРОНА</t>
  </si>
  <si>
    <t>02.03</t>
  </si>
  <si>
    <t>01.11</t>
  </si>
  <si>
    <t>обслуживание гос. и муниципального долга</t>
  </si>
  <si>
    <t>резервные фонды</t>
  </si>
  <si>
    <t>др. общегосударственные расходы</t>
  </si>
  <si>
    <t>итого по разделу 01</t>
  </si>
  <si>
    <t>итого по разделу 02</t>
  </si>
  <si>
    <t>оплата труда и нач-я на выплаты по оплате труда</t>
  </si>
  <si>
    <t>РАЗДЕЛ 05.00 ЖИЛИЩНО-КОММУНАЛЬНОЕ ХОЗЯЙСТВО</t>
  </si>
  <si>
    <t>итого по разделу 05</t>
  </si>
  <si>
    <t>05.03</t>
  </si>
  <si>
    <t>итого по разделу 11</t>
  </si>
  <si>
    <t xml:space="preserve">пособия по социальной помощи населению                  </t>
  </si>
  <si>
    <t>РАЗДЕЛ 07.00 ОБРАЗОВАНИЕ</t>
  </si>
  <si>
    <t>290</t>
  </si>
  <si>
    <t>07.07</t>
  </si>
  <si>
    <t>итого по разделу 07</t>
  </si>
  <si>
    <t>ИТОГО:</t>
  </si>
  <si>
    <t>перечисления другим бюджетам бюджетной системы РФ</t>
  </si>
  <si>
    <t xml:space="preserve">перечисления другим бюджетам бюджетной системы РФ </t>
  </si>
  <si>
    <t>проверка</t>
  </si>
  <si>
    <t>социальные пенсии, пособия,выплачиваемые орг-ми сектора гос.упр-ния</t>
  </si>
  <si>
    <t xml:space="preserve">РАЗДЕЛ 10 СОЦИАЛЬНАЯ ПОЛИТИКА </t>
  </si>
  <si>
    <t>10.03</t>
  </si>
  <si>
    <t>226</t>
  </si>
  <si>
    <t>итого по разделу 10</t>
  </si>
  <si>
    <t>310</t>
  </si>
  <si>
    <t>225</t>
  </si>
  <si>
    <t>05.02</t>
  </si>
  <si>
    <t>242</t>
  </si>
  <si>
    <t>прочие мероприятия</t>
  </si>
  <si>
    <t>340</t>
  </si>
  <si>
    <t>подготовка к зиме</t>
  </si>
  <si>
    <t>уличное освещение</t>
  </si>
  <si>
    <t>содержание дорог</t>
  </si>
  <si>
    <t>содержание мест захоронения</t>
  </si>
  <si>
    <t>Безвозмездные перечисления организациям, за исключением гос. и муниципальных организаций</t>
  </si>
  <si>
    <t xml:space="preserve">наименование </t>
  </si>
  <si>
    <t xml:space="preserve">РАЗДЕЛ 04.00 НАЦИОНАЛЬНАЯ ЭКОНОМИКА </t>
  </si>
  <si>
    <t>04.12</t>
  </si>
  <si>
    <t>итого по разделу 04</t>
  </si>
  <si>
    <t>итого по разделу 03</t>
  </si>
  <si>
    <t>03.14</t>
  </si>
  <si>
    <t>РАЗДЕЛ 03.00  НАЦИОНАЛЬНАЯ БЕЗОПАСНОСТЬ И ПРАВООХРАНИТЕЛЬНАЯ ДЕЯТЕЛЬНОСТЬ</t>
  </si>
  <si>
    <t>01.06</t>
  </si>
  <si>
    <t>03.09</t>
  </si>
  <si>
    <t>04.08</t>
  </si>
  <si>
    <t>241</t>
  </si>
  <si>
    <t>транспорт</t>
  </si>
  <si>
    <t>другие вопросы в области национальной экономики</t>
  </si>
  <si>
    <t>др. вопросы в обл. нац. без-сти и правоохр-ой деят-сти</t>
  </si>
  <si>
    <t>защита насел-я и территории от последствий чрезвыч. сит. природ. и техноген. хар-ра, гражданская оборона</t>
  </si>
  <si>
    <t>РАЗДЕЛ 08.00 КУЛЬТУРА, КИНЕМАТОГРАФИЯ, СРЕДСТВА МАССОВОЙ ИНФОРМАЦИИ</t>
  </si>
  <si>
    <t>08.01</t>
  </si>
  <si>
    <t>итого по разделу 08</t>
  </si>
  <si>
    <t>Безвозмездные перечисления государственным и МО</t>
  </si>
  <si>
    <t xml:space="preserve">РАЗДЕЛ 06.00 ОХРАНА ОКРУЖАЮЩЕЙ СРЕДЫ </t>
  </si>
  <si>
    <t>06.02</t>
  </si>
  <si>
    <t>итого по разделу 06</t>
  </si>
  <si>
    <t>01.07</t>
  </si>
  <si>
    <t>Обеспечение проведения выборов и референдумов</t>
  </si>
  <si>
    <t>212</t>
  </si>
  <si>
    <t>222</t>
  </si>
  <si>
    <t xml:space="preserve">Сбор, удал-е отходов, очистка сточн. вод </t>
  </si>
  <si>
    <t xml:space="preserve">Сбор, удаление отходов, очистка сточн. вод </t>
  </si>
  <si>
    <t>05.01</t>
  </si>
  <si>
    <t>Жилищное хозяйство</t>
  </si>
  <si>
    <t xml:space="preserve">компенсация выпададающих доходов </t>
  </si>
  <si>
    <t>обследование жилых домов</t>
  </si>
  <si>
    <t>Коммунальное хозяйство</t>
  </si>
  <si>
    <t>безаварийное водоснабжение</t>
  </si>
  <si>
    <t>Благоустройство</t>
  </si>
  <si>
    <t>озеленение</t>
  </si>
  <si>
    <t>снос ветхого и аврийного жилья</t>
  </si>
  <si>
    <t>собственные</t>
  </si>
  <si>
    <t>дотация
на выравнивание
ОБ</t>
  </si>
  <si>
    <t>субсидия
ОБ</t>
  </si>
  <si>
    <t>тыс.руб.</t>
  </si>
  <si>
    <t>01.13</t>
  </si>
  <si>
    <t>211</t>
  </si>
  <si>
    <t>01.08</t>
  </si>
  <si>
    <t>РАЗДЕЛ 11.00  ФИЗИЧЕСКАЯ КУЛЬТУРА И СПОРТ</t>
  </si>
  <si>
    <t>11.05</t>
  </si>
  <si>
    <t>Прочие услуги</t>
  </si>
  <si>
    <t>Прочие расходы</t>
  </si>
  <si>
    <t xml:space="preserve">РАЗДЕЛ 14.00 МЕЖБЮДЖЕТНЫЕ ТРАНСФЕРТЫ </t>
  </si>
  <si>
    <t>14.03</t>
  </si>
  <si>
    <t>итого по разделу 14</t>
  </si>
  <si>
    <t>РАЗДЕЛ 03.00 НАЦИОНАЛЬНАЯ БЕЗОПАСНОСТЬ И ПРАВООХРАНИТЕЛЬНАЯ ДЕЯТЕЛЬНОСТЬ</t>
  </si>
  <si>
    <r>
      <t>Программа комплексного развития систем коммунальной инфраструктуры на период до 2015г.</t>
    </r>
    <r>
      <rPr>
        <sz val="12"/>
        <rFont val="Times New Roman"/>
        <family val="1"/>
      </rPr>
      <t>(реконструкция сети тепловодос.)</t>
    </r>
  </si>
  <si>
    <t>компенсация выпадающих доходов ОБ</t>
  </si>
  <si>
    <t>компенсация выпадающих доходов МБ</t>
  </si>
  <si>
    <t>капитальный ремонт гос.жилфонда ОБ</t>
  </si>
  <si>
    <t>расход</t>
  </si>
  <si>
    <t>04.01</t>
  </si>
  <si>
    <t>Перечисление другим бюджетам бюджетной системы РФ</t>
  </si>
  <si>
    <r>
      <t>Мероприятия в области коммунального хозяйства</t>
    </r>
    <r>
      <rPr>
        <sz val="12"/>
        <rFont val="Times New Roman"/>
        <family val="1"/>
      </rPr>
      <t>(капитальный ремонт кровли на водонапорной башне)</t>
    </r>
  </si>
  <si>
    <t>Строительство водозабора в п. Игирма</t>
  </si>
  <si>
    <t>Сумма
на 2012 год</t>
  </si>
  <si>
    <t>дотация
на выравнивание
РБ(ФФП)</t>
  </si>
  <si>
    <t>Иные МБТ из РБ эффективность</t>
  </si>
  <si>
    <t>доходы</t>
  </si>
  <si>
    <t>прочие работы, услуги( летнее оздоровлений детей)</t>
  </si>
  <si>
    <t>профицит</t>
  </si>
  <si>
    <t>Потребность
на 2013 год</t>
  </si>
  <si>
    <t>04.09</t>
  </si>
  <si>
    <r>
      <t>ДЦП</t>
    </r>
    <r>
      <rPr>
        <sz val="12"/>
        <rFont val="Times New Roman"/>
        <family val="1"/>
      </rPr>
      <t xml:space="preserve"> "Разитие автомобильных дорог общего пользования местного значения, ремонт дворовых территорий многоквартирных домов и проездов к ним на территрии МО на период 2012- 2015 года"               </t>
    </r>
    <r>
      <rPr>
        <b/>
        <sz val="12"/>
        <rFont val="Times New Roman"/>
        <family val="1"/>
      </rPr>
      <t>МБ-2013-58,72 ; 2014-101,78  ; 2015-117,88</t>
    </r>
  </si>
  <si>
    <r>
      <t xml:space="preserve">ДЦП"Чистая вода" </t>
    </r>
    <r>
      <rPr>
        <sz val="12"/>
        <rFont val="Times New Roman"/>
        <family val="1"/>
      </rPr>
      <t>в Березняковском СП на 2011-2017 гг."(Проектирование и строительство очистных сооружений)       С кредит.задолжен.2012г.</t>
    </r>
    <r>
      <rPr>
        <b/>
        <sz val="12"/>
        <rFont val="Times New Roman"/>
        <family val="1"/>
      </rPr>
      <t xml:space="preserve"> МБ-912,0</t>
    </r>
  </si>
  <si>
    <r>
      <t>ДЦП</t>
    </r>
    <r>
      <rPr>
        <sz val="12"/>
        <rFont val="Times New Roman"/>
        <family val="1"/>
      </rPr>
      <t xml:space="preserve">"Программа энергосбережения и повышения энергетической эффективности на територии  МО Березняковского СП на 2011-2015 годы" </t>
    </r>
    <r>
      <rPr>
        <b/>
        <sz val="12"/>
        <rFont val="Times New Roman"/>
        <family val="1"/>
      </rPr>
      <t>МБ-2013-239,4</t>
    </r>
    <r>
      <rPr>
        <sz val="12"/>
        <rFont val="Times New Roman"/>
        <family val="1"/>
      </rPr>
      <t xml:space="preserve"> С кредит задолжен.2012г.</t>
    </r>
  </si>
  <si>
    <r>
      <t xml:space="preserve">ДЦП"Чистая вода" </t>
    </r>
    <r>
      <rPr>
        <sz val="12"/>
        <rFont val="Times New Roman"/>
        <family val="1"/>
      </rPr>
      <t>в Березняковском СП на 2011-2017 гг."(Проектирование и строительство очистных сооружений)       С кредит.задолжен.2012г.</t>
    </r>
  </si>
  <si>
    <r>
      <t>ДЦП</t>
    </r>
    <r>
      <rPr>
        <sz val="12"/>
        <rFont val="Times New Roman"/>
        <family val="1"/>
      </rPr>
      <t xml:space="preserve">"Программа комплексного развития систем коммунальной инфраструктуры на территории Березняковского СП на период до 2015г."(Кап.рем. Бака накопителя на водонапорной башне-600,0; Реконструкция канализ.сетей-350,0) </t>
    </r>
    <r>
      <rPr>
        <b/>
        <sz val="12"/>
        <rFont val="Times New Roman"/>
        <family val="1"/>
      </rPr>
      <t>МБ-200,0</t>
    </r>
  </si>
  <si>
    <r>
      <t>ДЦП</t>
    </r>
    <r>
      <rPr>
        <sz val="12"/>
        <rFont val="Times New Roman"/>
        <family val="1"/>
      </rPr>
      <t>"Программа комплексного развития систем коммунальной инфраструктуры на территории Березняковского СП на период до 2015г."(Приобретение УЗК)</t>
    </r>
  </si>
  <si>
    <t>Ожидаемое исполнение 2012 года на 30.10.12</t>
  </si>
  <si>
    <t>0</t>
  </si>
  <si>
    <t>10</t>
  </si>
  <si>
    <t>ВУС</t>
  </si>
  <si>
    <r>
      <t>ДЦП</t>
    </r>
    <r>
      <rPr>
        <sz val="12"/>
        <rFont val="Times New Roman"/>
        <family val="1"/>
      </rPr>
      <t xml:space="preserve"> "Разитие автомобильных дорог общего пользования местного значения, ремонт дворовых территорий многоквартирных домов и проездов к ним на территрии МО на период 2012- 2015 года"              </t>
    </r>
  </si>
  <si>
    <t>4800,2-администрация</t>
  </si>
  <si>
    <t>46,9- культура</t>
  </si>
  <si>
    <t>РАСЧЁТ ПО ФУНКЦИОНАЛЬНОЙ СТРУКТУРЕ РАСХОДОВ
БЮДЖЕТА БЕРЕЗНЯКОВСКОГО СЕЛЬСКОГО ПОСЕЛЕНИЯ НА 2013 ГОД</t>
  </si>
  <si>
    <r>
      <t>ДЦП</t>
    </r>
    <r>
      <rPr>
        <sz val="12"/>
        <rFont val="Times New Roman"/>
        <family val="1"/>
      </rPr>
      <t>"Программа комплексного развития систем коммунальной инфраструктуры на территории Березняковского СП на период до 2015г."</t>
    </r>
  </si>
  <si>
    <t>4864,0-администрация</t>
  </si>
  <si>
    <t>48,7- культура</t>
  </si>
  <si>
    <t>РАСЧЁТ ПО ФУНКЦИОНАЛЬНОЙ СТРУКТУРЕ РАСХОДОВ
БЮДЖЕТА БЕРЕЗНЯКОВСКОГО СЕЛЬСКОГО ПОСЕЛЕНИЯ НА 2014 ГОД</t>
  </si>
  <si>
    <t>Потребность
на 2014 год</t>
  </si>
  <si>
    <t>Сумма
на 2014 год</t>
  </si>
  <si>
    <t>РАСЧЁТ ПО ФУНКЦИОНАЛЬНОЙ СТРУКТУРЕ РАСХОДОВ
БЮДЖЕТА БЕРЕЗНЯКОВСКОГО СЕЛЬСКОГО ПОСЕЛЕНИЯ НА 2015 ГОД</t>
  </si>
  <si>
    <t>Сумма
на 2015 год</t>
  </si>
  <si>
    <t>Потребность
на 2015 год</t>
  </si>
  <si>
    <t>4880,3-администрация</t>
  </si>
  <si>
    <t>53,0- культура</t>
  </si>
  <si>
    <r>
      <t>Мероприятия в области коммунального хозяйства</t>
    </r>
    <r>
      <rPr>
        <sz val="12"/>
        <rFont val="Times New Roman"/>
        <family val="1"/>
      </rPr>
      <t>(капитальный ремонт теплотрассы</t>
    </r>
  </si>
  <si>
    <r>
      <t>ДЦП</t>
    </r>
    <r>
      <rPr>
        <sz val="12"/>
        <rFont val="Times New Roman"/>
        <family val="1"/>
      </rPr>
      <t xml:space="preserve">"Программа энергосбережения и повышения энергетической эффективности на територии  МО Березняковского СП на 2011-2015 годы" </t>
    </r>
    <r>
      <rPr>
        <b/>
        <sz val="12"/>
        <rFont val="Times New Roman"/>
        <family val="1"/>
      </rPr>
      <t>МБ-2014-239,4</t>
    </r>
    <r>
      <rPr>
        <sz val="12"/>
        <rFont val="Times New Roman"/>
        <family val="1"/>
      </rPr>
      <t xml:space="preserve"> </t>
    </r>
  </si>
  <si>
    <r>
      <t>ДЦП</t>
    </r>
    <r>
      <rPr>
        <sz val="12"/>
        <rFont val="Times New Roman"/>
        <family val="1"/>
      </rPr>
      <t xml:space="preserve">"Программа энергосбережения и повышения энергетической эффективности на територии  МО Березняковского СП на 2011-2015 годы" </t>
    </r>
    <r>
      <rPr>
        <b/>
        <sz val="12"/>
        <rFont val="Times New Roman"/>
        <family val="1"/>
      </rPr>
      <t>МБ-2015-239,4</t>
    </r>
    <r>
      <rPr>
        <sz val="12"/>
        <rFont val="Times New Roman"/>
        <family val="1"/>
      </rPr>
      <t xml:space="preserve"> </t>
    </r>
  </si>
  <si>
    <r>
      <t>ДЦП</t>
    </r>
    <r>
      <rPr>
        <sz val="12"/>
        <rFont val="Times New Roman"/>
        <family val="1"/>
      </rPr>
      <t xml:space="preserve"> "Разитие автомобильных дорог общего пользования местного значения, ремонт дворовых территорий многоквартирных домов и проездов к ним на территрии МО на период 2012- 2015 года"  -дворовые тер.        </t>
    </r>
  </si>
  <si>
    <r>
      <t>ДЦП</t>
    </r>
    <r>
      <rPr>
        <sz val="12"/>
        <rFont val="Times New Roman"/>
        <family val="1"/>
      </rPr>
      <t>"Программа комплексного развития систем коммунальной инфраструктуры на территории Березняковского СП на период до 2015г."(Кап.рем. теплотрассы по ул. Романовская)</t>
    </r>
  </si>
  <si>
    <t>Мероприятия в области коммунального хозяйства</t>
  </si>
  <si>
    <r>
      <t>ДЦП</t>
    </r>
    <r>
      <rPr>
        <sz val="12"/>
        <rFont val="Times New Roman"/>
        <family val="1"/>
      </rPr>
      <t>"Программа комплексного развития систем коммунальной инфраструктуры на территории Березняковского СП на период до 2015г."-реконструкция  котлов на эл/котельной</t>
    </r>
  </si>
  <si>
    <r>
      <t>ДЦП</t>
    </r>
    <r>
      <rPr>
        <sz val="12"/>
        <rFont val="Times New Roman"/>
        <family val="1"/>
      </rPr>
      <t>"Программа комплексного развития систем коммунальной инфраструктуры на территории Березняковского СП на период до 2015г."реконструкция  котлов на эл/котельной</t>
    </r>
  </si>
  <si>
    <r>
      <t xml:space="preserve">ДЦП"Чистая вода" </t>
    </r>
    <r>
      <rPr>
        <sz val="12"/>
        <rFont val="Times New Roman"/>
        <family val="1"/>
      </rPr>
      <t>в Березняковском СП на 2011-2017 гг."(Проектирование и строительство очистных сооружений)       С кредит.задолжен.2014г.</t>
    </r>
  </si>
  <si>
    <r>
      <t xml:space="preserve">ДЦП"Чистая вода" </t>
    </r>
    <r>
      <rPr>
        <sz val="12"/>
        <rFont val="Times New Roman"/>
        <family val="1"/>
      </rPr>
      <t>в Березняковском СП на 2011-2017 гг."(Проектирование и строительство очистных сооружений)       С кредит.задолжен.2014г.</t>
    </r>
    <r>
      <rPr>
        <b/>
        <sz val="12"/>
        <rFont val="Times New Roman"/>
        <family val="1"/>
      </rPr>
      <t xml:space="preserve"> МБ-912,0</t>
    </r>
  </si>
  <si>
    <t>ИНЫЕ МБТ "Эффективность"</t>
  </si>
  <si>
    <r>
      <t>Справочная к решению Думы
Березняковского сельского поселения
"Об утверждении бюджета Березняковского
 сельского поселения на 2013 год"
от "     " декабря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2012 года № </t>
    </r>
  </si>
  <si>
    <r>
      <t>Справочная к решению Думы
Березняковского сельского поселения
"Об утверждении бюджета Березняковского
 сельского поселения на 2012 год"
от "     " дека</t>
    </r>
    <r>
      <rPr>
        <b/>
        <sz val="12"/>
        <rFont val="Times New Roman"/>
        <family val="1"/>
      </rPr>
      <t xml:space="preserve">бря </t>
    </r>
    <r>
      <rPr>
        <sz val="12"/>
        <rFont val="Times New Roman"/>
        <family val="1"/>
      </rPr>
      <t xml:space="preserve">2012 года № </t>
    </r>
  </si>
  <si>
    <r>
      <t>Справочная к решению Думы
Березняковского сельского поселения
"Об утверждении бюджета Березняковского
 сельского поселения на 2013 год"
от "  27   " декабря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2012 года № 15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</si>
</sst>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%"/>
    <numFmt numFmtId="170" formatCode="0.0"/>
  </numFmts>
  <fonts count="50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Book Antiqua"/>
      <family val="1"/>
    </font>
    <font>
      <sz val="12"/>
      <name val="Book Antiqua"/>
      <family val="1"/>
    </font>
    <font>
      <b/>
      <sz val="12"/>
      <name val="Book Antiqua"/>
      <family val="1"/>
    </font>
    <font>
      <b/>
      <sz val="16"/>
      <name val="Times New Roman"/>
      <family val="1"/>
    </font>
    <font>
      <b/>
      <u val="single"/>
      <sz val="10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5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34" borderId="10" xfId="0" applyFont="1" applyFill="1" applyBorder="1" applyAlignment="1">
      <alignment vertical="center"/>
    </xf>
    <xf numFmtId="0" fontId="5" fillId="34" borderId="10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3" fontId="4" fillId="34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vertical="center"/>
    </xf>
    <xf numFmtId="3" fontId="6" fillId="33" borderId="10" xfId="0" applyNumberFormat="1" applyFont="1" applyFill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3" fontId="8" fillId="34" borderId="10" xfId="0" applyNumberFormat="1" applyFont="1" applyFill="1" applyBorder="1" applyAlignment="1">
      <alignment vertical="center"/>
    </xf>
    <xf numFmtId="0" fontId="8" fillId="34" borderId="1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33" borderId="10" xfId="0" applyFont="1" applyFill="1" applyBorder="1" applyAlignment="1">
      <alignment vertical="center"/>
    </xf>
    <xf numFmtId="0" fontId="8" fillId="33" borderId="10" xfId="0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horizontal="left" vertical="center"/>
    </xf>
    <xf numFmtId="0" fontId="4" fillId="33" borderId="11" xfId="0" applyFont="1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34" borderId="11" xfId="0" applyFont="1" applyFill="1" applyBorder="1" applyAlignment="1">
      <alignment vertical="center"/>
    </xf>
    <xf numFmtId="49" fontId="5" fillId="0" borderId="11" xfId="0" applyNumberFormat="1" applyFont="1" applyBorder="1" applyAlignment="1">
      <alignment horizontal="center" vertical="center"/>
    </xf>
    <xf numFmtId="0" fontId="5" fillId="34" borderId="11" xfId="0" applyFont="1" applyFill="1" applyBorder="1" applyAlignment="1">
      <alignment vertical="center"/>
    </xf>
    <xf numFmtId="49" fontId="4" fillId="0" borderId="11" xfId="0" applyNumberFormat="1" applyFont="1" applyBorder="1" applyAlignment="1">
      <alignment horizontal="center" vertical="center"/>
    </xf>
    <xf numFmtId="49" fontId="6" fillId="33" borderId="1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8" fillId="33" borderId="12" xfId="0" applyFont="1" applyFill="1" applyBorder="1" applyAlignment="1">
      <alignment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vertical="center"/>
    </xf>
    <xf numFmtId="3" fontId="8" fillId="33" borderId="13" xfId="0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5" fillId="34" borderId="10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vertical="center" wrapText="1"/>
    </xf>
    <xf numFmtId="49" fontId="5" fillId="0" borderId="14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0" fillId="0" borderId="10" xfId="0" applyFont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4" fillId="35" borderId="10" xfId="0" applyFont="1" applyFill="1" applyBorder="1" applyAlignment="1">
      <alignment vertical="center"/>
    </xf>
    <xf numFmtId="3" fontId="4" fillId="35" borderId="10" xfId="0" applyNumberFormat="1" applyFont="1" applyFill="1" applyBorder="1" applyAlignment="1">
      <alignment vertical="center"/>
    </xf>
    <xf numFmtId="3" fontId="5" fillId="35" borderId="10" xfId="0" applyNumberFormat="1" applyFont="1" applyFill="1" applyBorder="1" applyAlignment="1">
      <alignment vertical="center"/>
    </xf>
    <xf numFmtId="3" fontId="6" fillId="35" borderId="10" xfId="0" applyNumberFormat="1" applyFont="1" applyFill="1" applyBorder="1" applyAlignment="1">
      <alignment vertical="center"/>
    </xf>
    <xf numFmtId="3" fontId="8" fillId="35" borderId="10" xfId="0" applyNumberFormat="1" applyFont="1" applyFill="1" applyBorder="1" applyAlignment="1">
      <alignment vertical="center"/>
    </xf>
    <xf numFmtId="0" fontId="5" fillId="35" borderId="10" xfId="0" applyFont="1" applyFill="1" applyBorder="1" applyAlignment="1">
      <alignment vertical="center"/>
    </xf>
    <xf numFmtId="0" fontId="8" fillId="35" borderId="10" xfId="0" applyFont="1" applyFill="1" applyBorder="1" applyAlignment="1">
      <alignment vertical="center"/>
    </xf>
    <xf numFmtId="0" fontId="1" fillId="35" borderId="10" xfId="0" applyFont="1" applyFill="1" applyBorder="1" applyAlignment="1">
      <alignment vertical="center"/>
    </xf>
    <xf numFmtId="0" fontId="3" fillId="35" borderId="10" xfId="0" applyFont="1" applyFill="1" applyBorder="1" applyAlignment="1">
      <alignment vertical="center"/>
    </xf>
    <xf numFmtId="1" fontId="5" fillId="0" borderId="10" xfId="0" applyNumberFormat="1" applyFont="1" applyBorder="1" applyAlignment="1">
      <alignment vertical="center"/>
    </xf>
    <xf numFmtId="0" fontId="11" fillId="0" borderId="0" xfId="0" applyFont="1" applyAlignment="1">
      <alignment vertical="center" wrapText="1"/>
    </xf>
    <xf numFmtId="49" fontId="8" fillId="34" borderId="11" xfId="0" applyNumberFormat="1" applyFont="1" applyFill="1" applyBorder="1" applyAlignment="1">
      <alignment horizontal="left" vertical="center"/>
    </xf>
    <xf numFmtId="49" fontId="8" fillId="34" borderId="10" xfId="0" applyNumberFormat="1" applyFont="1" applyFill="1" applyBorder="1" applyAlignment="1">
      <alignment horizontal="left" vertical="center"/>
    </xf>
    <xf numFmtId="0" fontId="8" fillId="36" borderId="10" xfId="0" applyFont="1" applyFill="1" applyBorder="1" applyAlignment="1">
      <alignment vertical="center"/>
    </xf>
    <xf numFmtId="0" fontId="9" fillId="36" borderId="0" xfId="0" applyFont="1" applyFill="1" applyAlignment="1">
      <alignment vertical="center"/>
    </xf>
    <xf numFmtId="3" fontId="5" fillId="33" borderId="10" xfId="0" applyNumberFormat="1" applyFont="1" applyFill="1" applyBorder="1" applyAlignment="1">
      <alignment vertical="center"/>
    </xf>
    <xf numFmtId="0" fontId="5" fillId="36" borderId="10" xfId="0" applyFont="1" applyFill="1" applyBorder="1" applyAlignment="1">
      <alignment vertical="center"/>
    </xf>
    <xf numFmtId="0" fontId="8" fillId="36" borderId="0" xfId="0" applyFont="1" applyFill="1" applyAlignment="1">
      <alignment vertical="center"/>
    </xf>
    <xf numFmtId="3" fontId="5" fillId="36" borderId="10" xfId="0" applyNumberFormat="1" applyFont="1" applyFill="1" applyBorder="1" applyAlignment="1">
      <alignment vertical="center"/>
    </xf>
    <xf numFmtId="0" fontId="5" fillId="36" borderId="0" xfId="0" applyFont="1" applyFill="1" applyAlignment="1">
      <alignment vertical="center"/>
    </xf>
    <xf numFmtId="0" fontId="1" fillId="36" borderId="0" xfId="0" applyFont="1" applyFill="1" applyAlignment="1">
      <alignment vertical="center"/>
    </xf>
    <xf numFmtId="0" fontId="1" fillId="36" borderId="10" xfId="0" applyFont="1" applyFill="1" applyBorder="1" applyAlignment="1">
      <alignment vertical="center"/>
    </xf>
    <xf numFmtId="3" fontId="1" fillId="0" borderId="0" xfId="0" applyNumberFormat="1" applyFont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vertical="center"/>
    </xf>
    <xf numFmtId="0" fontId="4" fillId="36" borderId="10" xfId="0" applyFont="1" applyFill="1" applyBorder="1" applyAlignment="1">
      <alignment vertical="center"/>
    </xf>
    <xf numFmtId="3" fontId="4" fillId="36" borderId="10" xfId="0" applyNumberFormat="1" applyFont="1" applyFill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169" fontId="1" fillId="0" borderId="0" xfId="0" applyNumberFormat="1" applyFont="1" applyAlignment="1">
      <alignment horizontal="left" vertical="center"/>
    </xf>
    <xf numFmtId="0" fontId="3" fillId="37" borderId="0" xfId="0" applyFont="1" applyFill="1" applyAlignment="1">
      <alignment vertical="center"/>
    </xf>
    <xf numFmtId="1" fontId="5" fillId="36" borderId="10" xfId="0" applyNumberFormat="1" applyFont="1" applyFill="1" applyBorder="1" applyAlignment="1">
      <alignment vertical="center"/>
    </xf>
    <xf numFmtId="1" fontId="8" fillId="36" borderId="10" xfId="0" applyNumberFormat="1" applyFont="1" applyFill="1" applyBorder="1" applyAlignment="1">
      <alignment vertical="center"/>
    </xf>
    <xf numFmtId="0" fontId="3" fillId="36" borderId="0" xfId="0" applyFont="1" applyFill="1" applyAlignment="1">
      <alignment vertical="center"/>
    </xf>
    <xf numFmtId="1" fontId="5" fillId="35" borderId="10" xfId="0" applyNumberFormat="1" applyFont="1" applyFill="1" applyBorder="1" applyAlignment="1">
      <alignment vertical="center"/>
    </xf>
    <xf numFmtId="1" fontId="8" fillId="34" borderId="10" xfId="0" applyNumberFormat="1" applyFont="1" applyFill="1" applyBorder="1" applyAlignment="1">
      <alignment vertical="center"/>
    </xf>
    <xf numFmtId="0" fontId="3" fillId="0" borderId="0" xfId="0" applyFont="1" applyAlignment="1">
      <alignment horizontal="right" vertical="center"/>
    </xf>
    <xf numFmtId="2" fontId="14" fillId="37" borderId="0" xfId="0" applyNumberFormat="1" applyFont="1" applyFill="1" applyAlignment="1">
      <alignment horizontal="left" vertical="center"/>
    </xf>
    <xf numFmtId="1" fontId="4" fillId="35" borderId="10" xfId="0" applyNumberFormat="1" applyFont="1" applyFill="1" applyBorder="1" applyAlignment="1">
      <alignment vertical="center"/>
    </xf>
    <xf numFmtId="1" fontId="8" fillId="35" borderId="10" xfId="0" applyNumberFormat="1" applyFont="1" applyFill="1" applyBorder="1" applyAlignment="1">
      <alignment vertical="center"/>
    </xf>
    <xf numFmtId="1" fontId="4" fillId="0" borderId="10" xfId="0" applyNumberFormat="1" applyFont="1" applyFill="1" applyBorder="1" applyAlignment="1">
      <alignment vertical="center"/>
    </xf>
    <xf numFmtId="1" fontId="4" fillId="0" borderId="10" xfId="0" applyNumberFormat="1" applyFont="1" applyBorder="1" applyAlignment="1">
      <alignment vertical="center"/>
    </xf>
    <xf numFmtId="0" fontId="9" fillId="36" borderId="10" xfId="0" applyFont="1" applyFill="1" applyBorder="1" applyAlignment="1">
      <alignment vertical="center"/>
    </xf>
    <xf numFmtId="0" fontId="14" fillId="0" borderId="0" xfId="0" applyFont="1" applyAlignment="1">
      <alignment horizontal="left" vertical="center"/>
    </xf>
    <xf numFmtId="3" fontId="8" fillId="35" borderId="13" xfId="0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33" borderId="14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2" fontId="1" fillId="0" borderId="15" xfId="0" applyNumberFormat="1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 horizontal="right" vertical="center" wrapText="1"/>
    </xf>
    <xf numFmtId="170" fontId="5" fillId="0" borderId="10" xfId="0" applyNumberFormat="1" applyFont="1" applyBorder="1" applyAlignment="1">
      <alignment vertical="center"/>
    </xf>
    <xf numFmtId="10" fontId="1" fillId="0" borderId="0" xfId="0" applyNumberFormat="1" applyFont="1" applyAlignment="1">
      <alignment vertical="center"/>
    </xf>
    <xf numFmtId="9" fontId="1" fillId="0" borderId="0" xfId="0" applyNumberFormat="1" applyFont="1" applyAlignment="1">
      <alignment vertical="center"/>
    </xf>
    <xf numFmtId="164" fontId="5" fillId="0" borderId="10" xfId="0" applyNumberFormat="1" applyFont="1" applyBorder="1" applyAlignment="1">
      <alignment vertical="center"/>
    </xf>
    <xf numFmtId="49" fontId="8" fillId="34" borderId="11" xfId="0" applyNumberFormat="1" applyFont="1" applyFill="1" applyBorder="1" applyAlignment="1">
      <alignment horizontal="left" vertical="center"/>
    </xf>
    <xf numFmtId="49" fontId="8" fillId="34" borderId="10" xfId="0" applyNumberFormat="1" applyFont="1" applyFill="1" applyBorder="1" applyAlignment="1">
      <alignment horizontal="left" vertical="center"/>
    </xf>
    <xf numFmtId="0" fontId="4" fillId="33" borderId="16" xfId="0" applyFont="1" applyFill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33" borderId="11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0" fontId="4" fillId="33" borderId="16" xfId="0" applyFont="1" applyFill="1" applyBorder="1" applyAlignment="1">
      <alignment vertical="center" wrapText="1"/>
    </xf>
    <xf numFmtId="0" fontId="4" fillId="33" borderId="17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5" fillId="0" borderId="0" xfId="52" applyFont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right" vertical="center"/>
    </xf>
    <xf numFmtId="0" fontId="13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16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8"/>
  <sheetViews>
    <sheetView view="pageBreakPreview" zoomScale="60" zoomScalePageLayoutView="0" workbookViewId="0" topLeftCell="A257">
      <selection activeCell="F299" sqref="F299"/>
    </sheetView>
  </sheetViews>
  <sheetFormatPr defaultColWidth="9.00390625" defaultRowHeight="12.75"/>
  <cols>
    <col min="1" max="1" width="8.00390625" style="1" customWidth="1"/>
    <col min="2" max="2" width="7.00390625" style="2" customWidth="1"/>
    <col min="3" max="3" width="80.125" style="1" customWidth="1"/>
    <col min="4" max="4" width="14.375" style="1" customWidth="1"/>
    <col min="5" max="11" width="14.875" style="1" customWidth="1"/>
    <col min="12" max="12" width="14.875" style="1" hidden="1" customWidth="1"/>
    <col min="13" max="13" width="14.875" style="1" customWidth="1"/>
    <col min="14" max="16384" width="9.125" style="1" customWidth="1"/>
  </cols>
  <sheetData>
    <row r="1" ht="18" customHeight="1">
      <c r="M1" s="116"/>
    </row>
    <row r="2" spans="2:13" s="64" customFormat="1" ht="76.5" customHeight="1">
      <c r="B2" s="65"/>
      <c r="C2" s="81"/>
      <c r="D2" s="81"/>
      <c r="E2" s="81"/>
      <c r="F2" s="81"/>
      <c r="G2" s="81"/>
      <c r="H2" s="81"/>
      <c r="I2" s="139" t="s">
        <v>165</v>
      </c>
      <c r="J2" s="140"/>
      <c r="K2" s="140"/>
      <c r="L2" s="140"/>
      <c r="M2" s="140"/>
    </row>
    <row r="3" spans="2:13" s="64" customFormat="1" ht="13.5">
      <c r="B3" s="65"/>
      <c r="I3" s="140"/>
      <c r="J3" s="140"/>
      <c r="K3" s="140"/>
      <c r="L3" s="140"/>
      <c r="M3" s="140"/>
    </row>
    <row r="4" s="64" customFormat="1" ht="13.5">
      <c r="B4" s="65"/>
    </row>
    <row r="5" spans="1:13" s="64" customFormat="1" ht="38.25" customHeight="1">
      <c r="A5" s="144" t="s">
        <v>142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</row>
    <row r="6" spans="2:13" s="64" customFormat="1" ht="14.25" thickBot="1">
      <c r="B6" s="65"/>
      <c r="M6" s="64" t="s">
        <v>100</v>
      </c>
    </row>
    <row r="7" spans="2:13" s="64" customFormat="1" ht="17.25" hidden="1" thickBot="1">
      <c r="B7" s="65"/>
      <c r="E7" s="66"/>
      <c r="F7" s="66"/>
      <c r="G7" s="66">
        <v>1316</v>
      </c>
      <c r="H7" s="66">
        <v>2115</v>
      </c>
      <c r="I7" s="66">
        <v>1550</v>
      </c>
      <c r="J7" s="66"/>
      <c r="K7" s="66"/>
      <c r="L7" s="66"/>
      <c r="M7" s="66"/>
    </row>
    <row r="8" spans="1:5" ht="15" customHeight="1" hidden="1" thickBot="1">
      <c r="A8" s="143"/>
      <c r="B8" s="143"/>
      <c r="C8" s="143"/>
      <c r="D8" s="143"/>
      <c r="E8" s="143"/>
    </row>
    <row r="9" spans="1:13" ht="55.5" customHeight="1">
      <c r="A9" s="141" t="s">
        <v>60</v>
      </c>
      <c r="B9" s="142"/>
      <c r="C9" s="142"/>
      <c r="D9" s="120" t="s">
        <v>135</v>
      </c>
      <c r="E9" s="67" t="s">
        <v>127</v>
      </c>
      <c r="F9" s="68" t="s">
        <v>121</v>
      </c>
      <c r="G9" s="69" t="s">
        <v>97</v>
      </c>
      <c r="H9" s="70" t="s">
        <v>98</v>
      </c>
      <c r="I9" s="70" t="s">
        <v>99</v>
      </c>
      <c r="J9" s="70" t="s">
        <v>122</v>
      </c>
      <c r="K9" s="70" t="s">
        <v>123</v>
      </c>
      <c r="L9" s="70" t="s">
        <v>164</v>
      </c>
      <c r="M9" s="70" t="s">
        <v>138</v>
      </c>
    </row>
    <row r="10" spans="1:13" s="7" customFormat="1" ht="20.25" customHeight="1">
      <c r="A10" s="34" t="s">
        <v>21</v>
      </c>
      <c r="B10" s="50"/>
      <c r="C10" s="49"/>
      <c r="D10" s="49"/>
      <c r="E10" s="49"/>
      <c r="F10" s="71"/>
      <c r="G10" s="49"/>
      <c r="H10" s="49"/>
      <c r="I10" s="49"/>
      <c r="J10" s="49"/>
      <c r="K10" s="49"/>
      <c r="L10" s="49"/>
      <c r="M10" s="49"/>
    </row>
    <row r="11" spans="1:13" s="7" customFormat="1" ht="34.5" customHeight="1">
      <c r="A11" s="35" t="s">
        <v>0</v>
      </c>
      <c r="B11" s="5">
        <v>210</v>
      </c>
      <c r="C11" s="60" t="s">
        <v>30</v>
      </c>
      <c r="D11" s="60"/>
      <c r="E11" s="25">
        <f>SUM(E12:E14)</f>
        <v>8157</v>
      </c>
      <c r="F11" s="72">
        <f aca="true" t="shared" si="0" ref="F11:M11">SUM(F12:F14)</f>
        <v>5767</v>
      </c>
      <c r="G11" s="25">
        <f t="shared" si="0"/>
        <v>6</v>
      </c>
      <c r="H11" s="25">
        <f t="shared" si="0"/>
        <v>954</v>
      </c>
      <c r="I11" s="25">
        <f t="shared" si="0"/>
        <v>4800</v>
      </c>
      <c r="J11" s="25">
        <f t="shared" si="0"/>
        <v>7</v>
      </c>
      <c r="K11" s="25">
        <f t="shared" si="0"/>
        <v>0</v>
      </c>
      <c r="L11" s="25">
        <f t="shared" si="0"/>
        <v>0</v>
      </c>
      <c r="M11" s="25">
        <f t="shared" si="0"/>
        <v>0</v>
      </c>
    </row>
    <row r="12" spans="1:13" s="10" customFormat="1" ht="15.75">
      <c r="A12" s="36" t="s">
        <v>0</v>
      </c>
      <c r="B12" s="8">
        <v>211</v>
      </c>
      <c r="C12" s="59" t="s">
        <v>1</v>
      </c>
      <c r="D12" s="18">
        <f>SUM(D30,D35,D56,D74)</f>
        <v>3524</v>
      </c>
      <c r="E12" s="18">
        <f>SUM(E30,E35,E56,E74)</f>
        <v>6242</v>
      </c>
      <c r="F12" s="73">
        <f aca="true" t="shared" si="1" ref="F12:M12">SUM(F30,F35,F56,F74)</f>
        <v>4360</v>
      </c>
      <c r="G12" s="18">
        <f t="shared" si="1"/>
        <v>0</v>
      </c>
      <c r="H12" s="18">
        <f t="shared" si="1"/>
        <v>803</v>
      </c>
      <c r="I12" s="18">
        <f t="shared" si="1"/>
        <v>3550</v>
      </c>
      <c r="J12" s="18">
        <f t="shared" si="1"/>
        <v>7</v>
      </c>
      <c r="K12" s="18">
        <f t="shared" si="1"/>
        <v>0</v>
      </c>
      <c r="L12" s="18">
        <f t="shared" si="1"/>
        <v>0</v>
      </c>
      <c r="M12" s="18">
        <f t="shared" si="1"/>
        <v>0</v>
      </c>
    </row>
    <row r="13" spans="1:13" s="10" customFormat="1" ht="15.75">
      <c r="A13" s="36" t="s">
        <v>0</v>
      </c>
      <c r="B13" s="8">
        <v>212</v>
      </c>
      <c r="C13" s="59" t="s">
        <v>2</v>
      </c>
      <c r="D13" s="18">
        <f>SUM(D57,D36,D75,D37,D31)</f>
        <v>10</v>
      </c>
      <c r="E13" s="18">
        <f>SUM(E57,E36,E75,E37,E31)</f>
        <v>30</v>
      </c>
      <c r="F13" s="73">
        <f aca="true" t="shared" si="2" ref="F13:M13">SUM(F57,F36,F75,F37,F31)</f>
        <v>16</v>
      </c>
      <c r="G13" s="18">
        <f t="shared" si="2"/>
        <v>6</v>
      </c>
      <c r="H13" s="18">
        <f t="shared" si="2"/>
        <v>10</v>
      </c>
      <c r="I13" s="18">
        <f t="shared" si="2"/>
        <v>0</v>
      </c>
      <c r="J13" s="18">
        <f t="shared" si="2"/>
        <v>0</v>
      </c>
      <c r="K13" s="18">
        <f t="shared" si="2"/>
        <v>0</v>
      </c>
      <c r="L13" s="18">
        <f t="shared" si="2"/>
        <v>0</v>
      </c>
      <c r="M13" s="18">
        <f t="shared" si="2"/>
        <v>0</v>
      </c>
    </row>
    <row r="14" spans="1:13" s="10" customFormat="1" ht="15.75">
      <c r="A14" s="36" t="s">
        <v>0</v>
      </c>
      <c r="B14" s="8">
        <v>213</v>
      </c>
      <c r="C14" s="59" t="s">
        <v>3</v>
      </c>
      <c r="D14" s="18">
        <f>SUM(D32,D38,D58,D76)</f>
        <v>1063</v>
      </c>
      <c r="E14" s="18">
        <f>SUM(E32,E38,E58,E76)</f>
        <v>1885</v>
      </c>
      <c r="F14" s="73">
        <f aca="true" t="shared" si="3" ref="F14:M14">SUM(F32,F38,F58,F76)</f>
        <v>1391</v>
      </c>
      <c r="G14" s="18">
        <f t="shared" si="3"/>
        <v>0</v>
      </c>
      <c r="H14" s="18">
        <f t="shared" si="3"/>
        <v>141</v>
      </c>
      <c r="I14" s="18">
        <f t="shared" si="3"/>
        <v>1250</v>
      </c>
      <c r="J14" s="18">
        <f t="shared" si="3"/>
        <v>0</v>
      </c>
      <c r="K14" s="18">
        <f t="shared" si="3"/>
        <v>0</v>
      </c>
      <c r="L14" s="18">
        <f t="shared" si="3"/>
        <v>0</v>
      </c>
      <c r="M14" s="18">
        <f t="shared" si="3"/>
        <v>0</v>
      </c>
    </row>
    <row r="15" spans="1:13" s="7" customFormat="1" ht="15.75">
      <c r="A15" s="35" t="s">
        <v>0</v>
      </c>
      <c r="B15" s="5">
        <v>220</v>
      </c>
      <c r="C15" s="60" t="s">
        <v>4</v>
      </c>
      <c r="D15" s="25">
        <f>SUM(D16:D21)</f>
        <v>1047</v>
      </c>
      <c r="E15" s="25">
        <f>SUM(E16:E21)</f>
        <v>1476</v>
      </c>
      <c r="F15" s="72">
        <f aca="true" t="shared" si="4" ref="F15:M15">SUM(F16:F21)</f>
        <v>754</v>
      </c>
      <c r="G15" s="25">
        <f t="shared" si="4"/>
        <v>154</v>
      </c>
      <c r="H15" s="25">
        <f t="shared" si="4"/>
        <v>105</v>
      </c>
      <c r="I15" s="25">
        <f t="shared" si="4"/>
        <v>0</v>
      </c>
      <c r="J15" s="25">
        <f t="shared" si="4"/>
        <v>471</v>
      </c>
      <c r="K15" s="25">
        <f t="shared" si="4"/>
        <v>24</v>
      </c>
      <c r="L15" s="25">
        <f t="shared" si="4"/>
        <v>0</v>
      </c>
      <c r="M15" s="25">
        <f t="shared" si="4"/>
        <v>0</v>
      </c>
    </row>
    <row r="16" spans="1:13" s="10" customFormat="1" ht="15.75">
      <c r="A16" s="36" t="s">
        <v>0</v>
      </c>
      <c r="B16" s="8">
        <v>221</v>
      </c>
      <c r="C16" s="59" t="s">
        <v>5</v>
      </c>
      <c r="D16" s="18">
        <f aca="true" t="shared" si="5" ref="D16:E18">SUM(D60,D40,D78)</f>
        <v>22</v>
      </c>
      <c r="E16" s="18">
        <f t="shared" si="5"/>
        <v>45</v>
      </c>
      <c r="F16" s="73">
        <f aca="true" t="shared" si="6" ref="F16:M16">SUM(F60,F40,F78)</f>
        <v>40</v>
      </c>
      <c r="G16" s="18">
        <f t="shared" si="6"/>
        <v>20</v>
      </c>
      <c r="H16" s="18">
        <f t="shared" si="6"/>
        <v>20</v>
      </c>
      <c r="I16" s="18">
        <f t="shared" si="6"/>
        <v>0</v>
      </c>
      <c r="J16" s="18">
        <f t="shared" si="6"/>
        <v>0</v>
      </c>
      <c r="K16" s="18">
        <f t="shared" si="6"/>
        <v>0</v>
      </c>
      <c r="L16" s="18">
        <f t="shared" si="6"/>
        <v>0</v>
      </c>
      <c r="M16" s="18">
        <f t="shared" si="6"/>
        <v>0</v>
      </c>
    </row>
    <row r="17" spans="1:13" s="10" customFormat="1" ht="15.75">
      <c r="A17" s="36" t="s">
        <v>0</v>
      </c>
      <c r="B17" s="8">
        <v>222</v>
      </c>
      <c r="C17" s="59" t="s">
        <v>6</v>
      </c>
      <c r="D17" s="18">
        <f t="shared" si="5"/>
        <v>3</v>
      </c>
      <c r="E17" s="18">
        <f t="shared" si="5"/>
        <v>35</v>
      </c>
      <c r="F17" s="73">
        <f aca="true" t="shared" si="7" ref="F17:M17">SUM(F61,F41,F79)</f>
        <v>10</v>
      </c>
      <c r="G17" s="18">
        <f t="shared" si="7"/>
        <v>10</v>
      </c>
      <c r="H17" s="18">
        <f t="shared" si="7"/>
        <v>0</v>
      </c>
      <c r="I17" s="18">
        <f t="shared" si="7"/>
        <v>0</v>
      </c>
      <c r="J17" s="18">
        <f t="shared" si="7"/>
        <v>0</v>
      </c>
      <c r="K17" s="18">
        <f t="shared" si="7"/>
        <v>0</v>
      </c>
      <c r="L17" s="18">
        <f t="shared" si="7"/>
        <v>0</v>
      </c>
      <c r="M17" s="18">
        <f t="shared" si="7"/>
        <v>0</v>
      </c>
    </row>
    <row r="18" spans="1:13" s="10" customFormat="1" ht="15.75">
      <c r="A18" s="36" t="s">
        <v>0</v>
      </c>
      <c r="B18" s="8">
        <v>223</v>
      </c>
      <c r="C18" s="59" t="s">
        <v>7</v>
      </c>
      <c r="D18" s="18">
        <f t="shared" si="5"/>
        <v>837</v>
      </c>
      <c r="E18" s="18">
        <f t="shared" si="5"/>
        <v>986</v>
      </c>
      <c r="F18" s="73">
        <f aca="true" t="shared" si="8" ref="F18:M18">SUM(F62,F42,F80)</f>
        <v>588</v>
      </c>
      <c r="G18" s="18">
        <f t="shared" si="8"/>
        <v>58</v>
      </c>
      <c r="H18" s="18">
        <f t="shared" si="8"/>
        <v>35</v>
      </c>
      <c r="I18" s="18">
        <f t="shared" si="8"/>
        <v>0</v>
      </c>
      <c r="J18" s="18">
        <f t="shared" si="8"/>
        <v>471</v>
      </c>
      <c r="K18" s="18">
        <f t="shared" si="8"/>
        <v>24</v>
      </c>
      <c r="L18" s="18">
        <f t="shared" si="8"/>
        <v>0</v>
      </c>
      <c r="M18" s="18">
        <f t="shared" si="8"/>
        <v>0</v>
      </c>
    </row>
    <row r="19" spans="1:13" s="10" customFormat="1" ht="15.75" hidden="1">
      <c r="A19" s="36" t="s">
        <v>0</v>
      </c>
      <c r="B19" s="8">
        <v>224</v>
      </c>
      <c r="C19" s="59" t="s">
        <v>8</v>
      </c>
      <c r="D19" s="59"/>
      <c r="E19" s="18">
        <f>SUM(E63,E43,E81)</f>
        <v>0</v>
      </c>
      <c r="F19" s="73">
        <f aca="true" t="shared" si="9" ref="F19:M19">SUM(F63,F43,F81)</f>
        <v>0</v>
      </c>
      <c r="G19" s="18">
        <f t="shared" si="9"/>
        <v>0</v>
      </c>
      <c r="H19" s="18">
        <f t="shared" si="9"/>
        <v>0</v>
      </c>
      <c r="I19" s="18">
        <f t="shared" si="9"/>
        <v>0</v>
      </c>
      <c r="J19" s="18">
        <f t="shared" si="9"/>
        <v>0</v>
      </c>
      <c r="K19" s="18"/>
      <c r="L19" s="18"/>
      <c r="M19" s="18">
        <f t="shared" si="9"/>
        <v>0</v>
      </c>
    </row>
    <row r="20" spans="1:13" s="10" customFormat="1" ht="15.75">
      <c r="A20" s="36" t="s">
        <v>0</v>
      </c>
      <c r="B20" s="8">
        <v>225</v>
      </c>
      <c r="C20" s="59" t="s">
        <v>9</v>
      </c>
      <c r="D20" s="18">
        <f>SUM(D64,D44,D82)</f>
        <v>70</v>
      </c>
      <c r="E20" s="18">
        <f>SUM(E64,E44,E82)</f>
        <v>140</v>
      </c>
      <c r="F20" s="73">
        <f aca="true" t="shared" si="10" ref="F20:M20">SUM(F64,F44,F82)</f>
        <v>50</v>
      </c>
      <c r="G20" s="18">
        <f t="shared" si="10"/>
        <v>30</v>
      </c>
      <c r="H20" s="18">
        <f t="shared" si="10"/>
        <v>20</v>
      </c>
      <c r="I20" s="18">
        <f t="shared" si="10"/>
        <v>0</v>
      </c>
      <c r="J20" s="18">
        <f t="shared" si="10"/>
        <v>0</v>
      </c>
      <c r="K20" s="18">
        <f t="shared" si="10"/>
        <v>0</v>
      </c>
      <c r="L20" s="18">
        <f t="shared" si="10"/>
        <v>0</v>
      </c>
      <c r="M20" s="18">
        <f t="shared" si="10"/>
        <v>0</v>
      </c>
    </row>
    <row r="21" spans="1:13" s="10" customFormat="1" ht="15.75">
      <c r="A21" s="36" t="s">
        <v>0</v>
      </c>
      <c r="B21" s="8">
        <v>226</v>
      </c>
      <c r="C21" s="59" t="s">
        <v>10</v>
      </c>
      <c r="D21" s="18">
        <f>SUM(D65,D45,D83,D94)</f>
        <v>115</v>
      </c>
      <c r="E21" s="18">
        <f>SUM(E65,E45,E83,E94)</f>
        <v>270</v>
      </c>
      <c r="F21" s="73">
        <f aca="true" t="shared" si="11" ref="F21:M21">SUM(F65,F45,F83,F94)</f>
        <v>66</v>
      </c>
      <c r="G21" s="18">
        <f t="shared" si="11"/>
        <v>36</v>
      </c>
      <c r="H21" s="18">
        <f t="shared" si="11"/>
        <v>30</v>
      </c>
      <c r="I21" s="18">
        <f t="shared" si="11"/>
        <v>0</v>
      </c>
      <c r="J21" s="18">
        <f t="shared" si="11"/>
        <v>0</v>
      </c>
      <c r="K21" s="18">
        <f t="shared" si="11"/>
        <v>0</v>
      </c>
      <c r="L21" s="18">
        <f t="shared" si="11"/>
        <v>0</v>
      </c>
      <c r="M21" s="18">
        <f t="shared" si="11"/>
        <v>0</v>
      </c>
    </row>
    <row r="22" spans="1:13" s="7" customFormat="1" ht="15.75" hidden="1">
      <c r="A22" s="35" t="s">
        <v>0</v>
      </c>
      <c r="B22" s="5">
        <v>231</v>
      </c>
      <c r="C22" s="60" t="s">
        <v>11</v>
      </c>
      <c r="D22" s="60"/>
      <c r="E22" s="25">
        <f>SUM(E92)</f>
        <v>0</v>
      </c>
      <c r="F22" s="72">
        <f aca="true" t="shared" si="12" ref="F22:M22">SUM(F92)</f>
        <v>0</v>
      </c>
      <c r="G22" s="25">
        <f t="shared" si="12"/>
        <v>0</v>
      </c>
      <c r="H22" s="25">
        <f t="shared" si="12"/>
        <v>0</v>
      </c>
      <c r="I22" s="25">
        <f t="shared" si="12"/>
        <v>0</v>
      </c>
      <c r="J22" s="25">
        <f t="shared" si="12"/>
        <v>0</v>
      </c>
      <c r="K22" s="25"/>
      <c r="L22" s="25"/>
      <c r="M22" s="25">
        <f t="shared" si="12"/>
        <v>0</v>
      </c>
    </row>
    <row r="23" spans="1:13" s="7" customFormat="1" ht="15.75">
      <c r="A23" s="35" t="s">
        <v>0</v>
      </c>
      <c r="B23" s="5">
        <v>251</v>
      </c>
      <c r="C23" s="60" t="s">
        <v>118</v>
      </c>
      <c r="D23" s="25">
        <f>D66+D84</f>
        <v>640</v>
      </c>
      <c r="E23" s="25">
        <f>E66+E84</f>
        <v>0</v>
      </c>
      <c r="F23" s="72">
        <f aca="true" t="shared" si="13" ref="F23:M23">SUM(F66,F46,F84)</f>
        <v>699.9</v>
      </c>
      <c r="G23" s="25">
        <f t="shared" si="13"/>
        <v>0</v>
      </c>
      <c r="H23" s="25">
        <f t="shared" si="13"/>
        <v>0</v>
      </c>
      <c r="I23" s="25">
        <f t="shared" si="13"/>
        <v>0</v>
      </c>
      <c r="J23" s="25">
        <f t="shared" si="13"/>
        <v>699.9</v>
      </c>
      <c r="K23" s="25">
        <f t="shared" si="13"/>
        <v>0</v>
      </c>
      <c r="L23" s="25">
        <f t="shared" si="13"/>
        <v>0</v>
      </c>
      <c r="M23" s="25">
        <f t="shared" si="13"/>
        <v>0</v>
      </c>
    </row>
    <row r="24" spans="1:13" s="7" customFormat="1" ht="15.75" hidden="1">
      <c r="A24" s="35" t="s">
        <v>0</v>
      </c>
      <c r="B24" s="5">
        <v>263</v>
      </c>
      <c r="C24" s="60" t="s">
        <v>44</v>
      </c>
      <c r="D24" s="60"/>
      <c r="E24" s="25">
        <f>SUM(E67,E47,E85)</f>
        <v>0</v>
      </c>
      <c r="F24" s="72">
        <f aca="true" t="shared" si="14" ref="F24:M24">SUM(F67,F47,F85)</f>
        <v>0</v>
      </c>
      <c r="G24" s="25">
        <f t="shared" si="14"/>
        <v>0</v>
      </c>
      <c r="H24" s="25">
        <f t="shared" si="14"/>
        <v>0</v>
      </c>
      <c r="I24" s="25">
        <f t="shared" si="14"/>
        <v>0</v>
      </c>
      <c r="J24" s="25">
        <f t="shared" si="14"/>
        <v>0</v>
      </c>
      <c r="K24" s="25"/>
      <c r="L24" s="25"/>
      <c r="M24" s="25">
        <f t="shared" si="14"/>
        <v>0</v>
      </c>
    </row>
    <row r="25" spans="1:13" s="7" customFormat="1" ht="15.75">
      <c r="A25" s="35" t="s">
        <v>0</v>
      </c>
      <c r="B25" s="5">
        <v>290</v>
      </c>
      <c r="C25" s="60" t="s">
        <v>12</v>
      </c>
      <c r="D25" s="25">
        <f>SUM(D68,D93,D95,D48,D86,D91)</f>
        <v>310</v>
      </c>
      <c r="E25" s="25">
        <f>SUM(E68,E93,E95,E48,E86,E91)</f>
        <v>85</v>
      </c>
      <c r="F25" s="72">
        <f aca="true" t="shared" si="15" ref="F25:M25">SUM(F68,F93,F95,F48,F86,F91)</f>
        <v>51</v>
      </c>
      <c r="G25" s="25">
        <f t="shared" si="15"/>
        <v>36</v>
      </c>
      <c r="H25" s="25">
        <f t="shared" si="15"/>
        <v>15</v>
      </c>
      <c r="I25" s="25">
        <f t="shared" si="15"/>
        <v>0</v>
      </c>
      <c r="J25" s="25">
        <f t="shared" si="15"/>
        <v>0</v>
      </c>
      <c r="K25" s="25">
        <f t="shared" si="15"/>
        <v>0</v>
      </c>
      <c r="L25" s="25">
        <f t="shared" si="15"/>
        <v>0</v>
      </c>
      <c r="M25" s="25">
        <f t="shared" si="15"/>
        <v>0</v>
      </c>
    </row>
    <row r="26" spans="1:13" s="7" customFormat="1" ht="15.75">
      <c r="A26" s="35" t="s">
        <v>0</v>
      </c>
      <c r="B26" s="5">
        <v>300</v>
      </c>
      <c r="C26" s="60" t="s">
        <v>13</v>
      </c>
      <c r="D26" s="25">
        <f>D52+D69</f>
        <v>150</v>
      </c>
      <c r="E26" s="25">
        <f>E52+E69</f>
        <v>1352</v>
      </c>
      <c r="F26" s="72">
        <f aca="true" t="shared" si="16" ref="F26:M26">F52+F69</f>
        <v>182</v>
      </c>
      <c r="G26" s="25">
        <f t="shared" si="16"/>
        <v>52</v>
      </c>
      <c r="H26" s="25">
        <f t="shared" si="16"/>
        <v>100</v>
      </c>
      <c r="I26" s="25">
        <f t="shared" si="16"/>
        <v>0</v>
      </c>
      <c r="J26" s="25">
        <f t="shared" si="16"/>
        <v>30</v>
      </c>
      <c r="K26" s="25">
        <f t="shared" si="16"/>
        <v>0</v>
      </c>
      <c r="L26" s="25">
        <f t="shared" si="16"/>
        <v>0</v>
      </c>
      <c r="M26" s="25">
        <f t="shared" si="16"/>
        <v>0</v>
      </c>
    </row>
    <row r="27" spans="1:13" s="10" customFormat="1" ht="15.75">
      <c r="A27" s="36" t="s">
        <v>0</v>
      </c>
      <c r="B27" s="8">
        <v>310</v>
      </c>
      <c r="C27" s="59" t="s">
        <v>14</v>
      </c>
      <c r="D27" s="18">
        <f>SUM(D70,D50,D88)</f>
        <v>46</v>
      </c>
      <c r="E27" s="18">
        <f>SUM(E70,E50,E88)</f>
        <v>1060</v>
      </c>
      <c r="F27" s="73">
        <f aca="true" t="shared" si="17" ref="F27:M27">SUM(F70,F50,F88)</f>
        <v>50</v>
      </c>
      <c r="G27" s="18">
        <f t="shared" si="17"/>
        <v>30</v>
      </c>
      <c r="H27" s="18">
        <f t="shared" si="17"/>
        <v>20</v>
      </c>
      <c r="I27" s="18">
        <f t="shared" si="17"/>
        <v>0</v>
      </c>
      <c r="J27" s="18">
        <f t="shared" si="17"/>
        <v>0</v>
      </c>
      <c r="K27" s="18">
        <f t="shared" si="17"/>
        <v>0</v>
      </c>
      <c r="L27" s="18">
        <f t="shared" si="17"/>
        <v>0</v>
      </c>
      <c r="M27" s="18">
        <f t="shared" si="17"/>
        <v>0</v>
      </c>
    </row>
    <row r="28" spans="1:13" s="10" customFormat="1" ht="15.75">
      <c r="A28" s="36" t="s">
        <v>0</v>
      </c>
      <c r="B28" s="8">
        <v>340</v>
      </c>
      <c r="C28" s="59" t="s">
        <v>15</v>
      </c>
      <c r="D28" s="18">
        <f aca="true" t="shared" si="18" ref="D28:M28">SUM(D71,D51,D89,D53)</f>
        <v>104</v>
      </c>
      <c r="E28" s="18">
        <f t="shared" si="18"/>
        <v>292</v>
      </c>
      <c r="F28" s="73">
        <f t="shared" si="18"/>
        <v>132</v>
      </c>
      <c r="G28" s="18">
        <f t="shared" si="18"/>
        <v>22</v>
      </c>
      <c r="H28" s="18">
        <f t="shared" si="18"/>
        <v>80</v>
      </c>
      <c r="I28" s="18">
        <f t="shared" si="18"/>
        <v>0</v>
      </c>
      <c r="J28" s="18">
        <f t="shared" si="18"/>
        <v>30</v>
      </c>
      <c r="K28" s="18">
        <f t="shared" si="18"/>
        <v>0</v>
      </c>
      <c r="L28" s="18">
        <f t="shared" si="18"/>
        <v>0</v>
      </c>
      <c r="M28" s="18">
        <f t="shared" si="18"/>
        <v>0</v>
      </c>
    </row>
    <row r="29" spans="1:13" s="10" customFormat="1" ht="15.75">
      <c r="A29" s="37" t="s">
        <v>17</v>
      </c>
      <c r="B29" s="12"/>
      <c r="C29" s="61"/>
      <c r="D29" s="19">
        <f>SUM(D11,D15,D22,D24,D25,D26,D23)</f>
        <v>2147</v>
      </c>
      <c r="E29" s="19">
        <f>SUM(E11,E15,E22,E24,E25,E26,E23)</f>
        <v>11070</v>
      </c>
      <c r="F29" s="72">
        <f aca="true" t="shared" si="19" ref="F29:M29">SUM(F11,F15,F22,F24,F25,F26,F23)</f>
        <v>7453.9</v>
      </c>
      <c r="G29" s="19">
        <f t="shared" si="19"/>
        <v>248</v>
      </c>
      <c r="H29" s="19">
        <f t="shared" si="19"/>
        <v>1174</v>
      </c>
      <c r="I29" s="19">
        <f t="shared" si="19"/>
        <v>4800</v>
      </c>
      <c r="J29" s="19">
        <f t="shared" si="19"/>
        <v>1207.9</v>
      </c>
      <c r="K29" s="19">
        <f t="shared" si="19"/>
        <v>24</v>
      </c>
      <c r="L29" s="19">
        <f t="shared" si="19"/>
        <v>0</v>
      </c>
      <c r="M29" s="19">
        <f t="shared" si="19"/>
        <v>0</v>
      </c>
    </row>
    <row r="30" spans="1:13" s="10" customFormat="1" ht="15.75">
      <c r="A30" s="38" t="s">
        <v>16</v>
      </c>
      <c r="B30" s="8">
        <v>211</v>
      </c>
      <c r="C30" s="59" t="s">
        <v>1</v>
      </c>
      <c r="D30" s="18">
        <v>693</v>
      </c>
      <c r="E30" s="18">
        <v>709</v>
      </c>
      <c r="F30" s="73">
        <f>SUM(G30:M30)</f>
        <v>700</v>
      </c>
      <c r="G30" s="18"/>
      <c r="H30" s="18">
        <v>193</v>
      </c>
      <c r="I30" s="18">
        <v>500</v>
      </c>
      <c r="J30" s="18">
        <v>7</v>
      </c>
      <c r="K30" s="18"/>
      <c r="L30" s="18"/>
      <c r="M30" s="18"/>
    </row>
    <row r="31" spans="1:13" s="10" customFormat="1" ht="15.75">
      <c r="A31" s="38" t="s">
        <v>16</v>
      </c>
      <c r="B31" s="8">
        <v>212</v>
      </c>
      <c r="C31" s="59" t="s">
        <v>2</v>
      </c>
      <c r="D31" s="59">
        <v>0</v>
      </c>
      <c r="E31" s="18">
        <v>0</v>
      </c>
      <c r="F31" s="73"/>
      <c r="G31" s="18"/>
      <c r="H31" s="18"/>
      <c r="I31" s="18"/>
      <c r="J31" s="18"/>
      <c r="K31" s="18"/>
      <c r="L31" s="18"/>
      <c r="M31" s="18"/>
    </row>
    <row r="32" spans="1:13" s="10" customFormat="1" ht="15.75">
      <c r="A32" s="38" t="s">
        <v>16</v>
      </c>
      <c r="B32" s="8">
        <v>213</v>
      </c>
      <c r="C32" s="59" t="s">
        <v>3</v>
      </c>
      <c r="D32" s="59">
        <v>209</v>
      </c>
      <c r="E32" s="18">
        <v>214</v>
      </c>
      <c r="F32" s="73">
        <f>SUM(G32:M32)</f>
        <v>211</v>
      </c>
      <c r="G32" s="18"/>
      <c r="H32" s="18">
        <v>68</v>
      </c>
      <c r="I32" s="18">
        <v>143</v>
      </c>
      <c r="J32" s="18"/>
      <c r="K32" s="18"/>
      <c r="L32" s="18"/>
      <c r="M32" s="18"/>
    </row>
    <row r="33" spans="1:13" s="10" customFormat="1" ht="15.75">
      <c r="A33" s="39"/>
      <c r="B33" s="12"/>
      <c r="C33" s="62" t="s">
        <v>18</v>
      </c>
      <c r="D33" s="19">
        <f aca="true" t="shared" si="20" ref="D33:M33">SUM(D30:D32)</f>
        <v>902</v>
      </c>
      <c r="E33" s="19">
        <f t="shared" si="20"/>
        <v>923</v>
      </c>
      <c r="F33" s="72">
        <f t="shared" si="20"/>
        <v>911</v>
      </c>
      <c r="G33" s="19">
        <f t="shared" si="20"/>
        <v>0</v>
      </c>
      <c r="H33" s="19">
        <f t="shared" si="20"/>
        <v>261</v>
      </c>
      <c r="I33" s="19">
        <f t="shared" si="20"/>
        <v>643</v>
      </c>
      <c r="J33" s="19">
        <f t="shared" si="20"/>
        <v>7</v>
      </c>
      <c r="K33" s="19">
        <f>SUM(K30:K32)</f>
        <v>0</v>
      </c>
      <c r="L33" s="19">
        <f>SUM(L30:L32)</f>
        <v>0</v>
      </c>
      <c r="M33" s="19">
        <f t="shared" si="20"/>
        <v>0</v>
      </c>
    </row>
    <row r="34" spans="1:13" s="7" customFormat="1" ht="21" customHeight="1" hidden="1">
      <c r="A34" s="40" t="s">
        <v>19</v>
      </c>
      <c r="B34" s="5">
        <v>210</v>
      </c>
      <c r="C34" s="60" t="s">
        <v>30</v>
      </c>
      <c r="D34" s="60"/>
      <c r="E34" s="25">
        <f>SUM(E35:E38)</f>
        <v>385</v>
      </c>
      <c r="F34" s="72">
        <f aca="true" t="shared" si="21" ref="F34:M34">SUM(F35:F38)</f>
        <v>313</v>
      </c>
      <c r="G34" s="25">
        <f t="shared" si="21"/>
        <v>0</v>
      </c>
      <c r="H34" s="25">
        <f t="shared" si="21"/>
        <v>313</v>
      </c>
      <c r="I34" s="25">
        <f t="shared" si="21"/>
        <v>0</v>
      </c>
      <c r="J34" s="25">
        <f t="shared" si="21"/>
        <v>0</v>
      </c>
      <c r="K34" s="25"/>
      <c r="L34" s="25"/>
      <c r="M34" s="25">
        <f t="shared" si="21"/>
        <v>0</v>
      </c>
    </row>
    <row r="35" spans="1:13" s="10" customFormat="1" ht="15.75">
      <c r="A35" s="38" t="s">
        <v>19</v>
      </c>
      <c r="B35" s="8">
        <v>211</v>
      </c>
      <c r="C35" s="59" t="s">
        <v>1</v>
      </c>
      <c r="D35" s="59">
        <v>131</v>
      </c>
      <c r="E35" s="18">
        <v>296</v>
      </c>
      <c r="F35" s="73">
        <f>SUM(G35:M35)</f>
        <v>240</v>
      </c>
      <c r="G35" s="18"/>
      <c r="H35" s="18">
        <v>240</v>
      </c>
      <c r="I35" s="18"/>
      <c r="J35" s="18"/>
      <c r="K35" s="18"/>
      <c r="L35" s="18"/>
      <c r="M35" s="18"/>
    </row>
    <row r="36" spans="1:13" s="10" customFormat="1" ht="15.75" hidden="1">
      <c r="A36" s="38" t="s">
        <v>19</v>
      </c>
      <c r="B36" s="8">
        <v>212</v>
      </c>
      <c r="C36" s="59" t="s">
        <v>2</v>
      </c>
      <c r="D36" s="59"/>
      <c r="E36" s="18"/>
      <c r="F36" s="73">
        <f aca="true" t="shared" si="22" ref="F36:F48">SUM(G36:M36)</f>
        <v>0</v>
      </c>
      <c r="G36" s="18"/>
      <c r="H36" s="18"/>
      <c r="I36" s="18"/>
      <c r="J36" s="18"/>
      <c r="K36" s="18"/>
      <c r="L36" s="18"/>
      <c r="M36" s="18"/>
    </row>
    <row r="37" spans="1:13" s="10" customFormat="1" ht="15.75">
      <c r="A37" s="38" t="s">
        <v>19</v>
      </c>
      <c r="B37" s="8">
        <v>212</v>
      </c>
      <c r="C37" s="59" t="s">
        <v>2</v>
      </c>
      <c r="D37" s="59"/>
      <c r="E37" s="18">
        <v>0</v>
      </c>
      <c r="F37" s="73"/>
      <c r="G37" s="18"/>
      <c r="H37" s="18"/>
      <c r="I37" s="18"/>
      <c r="J37" s="18"/>
      <c r="K37" s="18"/>
      <c r="L37" s="18"/>
      <c r="M37" s="18"/>
    </row>
    <row r="38" spans="1:13" s="10" customFormat="1" ht="15.75">
      <c r="A38" s="38" t="s">
        <v>19</v>
      </c>
      <c r="B38" s="8">
        <v>213</v>
      </c>
      <c r="C38" s="59" t="s">
        <v>3</v>
      </c>
      <c r="D38" s="59">
        <v>39</v>
      </c>
      <c r="E38" s="18">
        <v>89</v>
      </c>
      <c r="F38" s="73">
        <f t="shared" si="22"/>
        <v>73</v>
      </c>
      <c r="G38" s="18"/>
      <c r="H38" s="18">
        <v>73</v>
      </c>
      <c r="I38" s="18"/>
      <c r="J38" s="18"/>
      <c r="K38" s="18"/>
      <c r="L38" s="18"/>
      <c r="M38" s="18"/>
    </row>
    <row r="39" spans="1:13" s="7" customFormat="1" ht="15.75" hidden="1">
      <c r="A39" s="40" t="s">
        <v>19</v>
      </c>
      <c r="B39" s="5">
        <v>220</v>
      </c>
      <c r="C39" s="60" t="s">
        <v>4</v>
      </c>
      <c r="D39" s="60"/>
      <c r="E39" s="25">
        <f>SUM(E40:E45)</f>
        <v>0</v>
      </c>
      <c r="F39" s="73">
        <f t="shared" si="22"/>
        <v>0</v>
      </c>
      <c r="G39" s="25"/>
      <c r="H39" s="25"/>
      <c r="I39" s="25"/>
      <c r="J39" s="25"/>
      <c r="K39" s="25"/>
      <c r="L39" s="25"/>
      <c r="M39" s="25"/>
    </row>
    <row r="40" spans="1:13" s="10" customFormat="1" ht="15.75" hidden="1">
      <c r="A40" s="38" t="s">
        <v>19</v>
      </c>
      <c r="B40" s="8">
        <v>221</v>
      </c>
      <c r="C40" s="59" t="s">
        <v>5</v>
      </c>
      <c r="D40" s="59"/>
      <c r="E40" s="18"/>
      <c r="F40" s="73">
        <f t="shared" si="22"/>
        <v>0</v>
      </c>
      <c r="G40" s="18"/>
      <c r="H40" s="18"/>
      <c r="I40" s="18"/>
      <c r="J40" s="18"/>
      <c r="K40" s="18"/>
      <c r="L40" s="18"/>
      <c r="M40" s="18"/>
    </row>
    <row r="41" spans="1:13" s="10" customFormat="1" ht="15.75" hidden="1">
      <c r="A41" s="38" t="s">
        <v>19</v>
      </c>
      <c r="B41" s="8">
        <v>222</v>
      </c>
      <c r="C41" s="59" t="s">
        <v>6</v>
      </c>
      <c r="D41" s="59"/>
      <c r="E41" s="18"/>
      <c r="F41" s="73">
        <f t="shared" si="22"/>
        <v>0</v>
      </c>
      <c r="G41" s="18"/>
      <c r="H41" s="18"/>
      <c r="I41" s="18"/>
      <c r="J41" s="18"/>
      <c r="K41" s="18"/>
      <c r="L41" s="18"/>
      <c r="M41" s="18"/>
    </row>
    <row r="42" spans="1:13" s="10" customFormat="1" ht="15.75" hidden="1">
      <c r="A42" s="38" t="s">
        <v>19</v>
      </c>
      <c r="B42" s="8">
        <v>223</v>
      </c>
      <c r="C42" s="59" t="s">
        <v>7</v>
      </c>
      <c r="D42" s="59"/>
      <c r="E42" s="18"/>
      <c r="F42" s="73">
        <f t="shared" si="22"/>
        <v>0</v>
      </c>
      <c r="G42" s="18"/>
      <c r="H42" s="18"/>
      <c r="I42" s="18"/>
      <c r="J42" s="18"/>
      <c r="K42" s="18"/>
      <c r="L42" s="18"/>
      <c r="M42" s="18"/>
    </row>
    <row r="43" spans="1:13" s="10" customFormat="1" ht="15.75" hidden="1">
      <c r="A43" s="38" t="s">
        <v>19</v>
      </c>
      <c r="B43" s="8">
        <v>224</v>
      </c>
      <c r="C43" s="59" t="s">
        <v>8</v>
      </c>
      <c r="D43" s="59"/>
      <c r="E43" s="18"/>
      <c r="F43" s="73">
        <f t="shared" si="22"/>
        <v>0</v>
      </c>
      <c r="G43" s="18"/>
      <c r="H43" s="18"/>
      <c r="I43" s="18"/>
      <c r="J43" s="18"/>
      <c r="K43" s="18"/>
      <c r="L43" s="18"/>
      <c r="M43" s="18"/>
    </row>
    <row r="44" spans="1:13" s="10" customFormat="1" ht="15.75" hidden="1">
      <c r="A44" s="38" t="s">
        <v>19</v>
      </c>
      <c r="B44" s="8">
        <v>225</v>
      </c>
      <c r="C44" s="59" t="s">
        <v>9</v>
      </c>
      <c r="D44" s="59"/>
      <c r="E44" s="18"/>
      <c r="F44" s="73">
        <f t="shared" si="22"/>
        <v>0</v>
      </c>
      <c r="G44" s="18"/>
      <c r="H44" s="18"/>
      <c r="I44" s="18"/>
      <c r="J44" s="18"/>
      <c r="K44" s="18"/>
      <c r="L44" s="18"/>
      <c r="M44" s="18"/>
    </row>
    <row r="45" spans="1:13" s="10" customFormat="1" ht="15.75" hidden="1">
      <c r="A45" s="38" t="s">
        <v>19</v>
      </c>
      <c r="B45" s="8">
        <v>226</v>
      </c>
      <c r="C45" s="59" t="s">
        <v>10</v>
      </c>
      <c r="D45" s="59"/>
      <c r="E45" s="18"/>
      <c r="F45" s="73">
        <f t="shared" si="22"/>
        <v>0</v>
      </c>
      <c r="G45" s="18"/>
      <c r="H45" s="18"/>
      <c r="I45" s="18"/>
      <c r="J45" s="18"/>
      <c r="K45" s="18"/>
      <c r="L45" s="18"/>
      <c r="M45" s="18"/>
    </row>
    <row r="46" spans="1:13" s="7" customFormat="1" ht="15.75" hidden="1">
      <c r="A46" s="40" t="s">
        <v>19</v>
      </c>
      <c r="B46" s="5">
        <v>262</v>
      </c>
      <c r="C46" s="60" t="s">
        <v>35</v>
      </c>
      <c r="D46" s="60"/>
      <c r="E46" s="25"/>
      <c r="F46" s="73">
        <f t="shared" si="22"/>
        <v>0</v>
      </c>
      <c r="G46" s="25"/>
      <c r="H46" s="25"/>
      <c r="I46" s="25"/>
      <c r="J46" s="25"/>
      <c r="K46" s="25"/>
      <c r="L46" s="25"/>
      <c r="M46" s="25"/>
    </row>
    <row r="47" spans="1:13" s="7" customFormat="1" ht="15.75" hidden="1">
      <c r="A47" s="40" t="s">
        <v>19</v>
      </c>
      <c r="B47" s="5">
        <v>263</v>
      </c>
      <c r="C47" s="60" t="s">
        <v>44</v>
      </c>
      <c r="D47" s="60"/>
      <c r="E47" s="25">
        <v>0</v>
      </c>
      <c r="F47" s="73">
        <f t="shared" si="22"/>
        <v>0</v>
      </c>
      <c r="G47" s="25"/>
      <c r="H47" s="25"/>
      <c r="I47" s="25"/>
      <c r="J47" s="25"/>
      <c r="K47" s="25"/>
      <c r="L47" s="25"/>
      <c r="M47" s="25"/>
    </row>
    <row r="48" spans="1:13" s="10" customFormat="1" ht="15.75">
      <c r="A48" s="38" t="s">
        <v>19</v>
      </c>
      <c r="B48" s="8">
        <v>290</v>
      </c>
      <c r="C48" s="59" t="s">
        <v>12</v>
      </c>
      <c r="D48" s="59">
        <v>7</v>
      </c>
      <c r="E48" s="18">
        <v>5</v>
      </c>
      <c r="F48" s="73">
        <f t="shared" si="22"/>
        <v>1</v>
      </c>
      <c r="G48" s="18">
        <v>1</v>
      </c>
      <c r="H48" s="18"/>
      <c r="I48" s="18"/>
      <c r="J48" s="18"/>
      <c r="K48" s="18"/>
      <c r="L48" s="18"/>
      <c r="M48" s="18"/>
    </row>
    <row r="49" spans="1:13" s="7" customFormat="1" ht="15.75" hidden="1">
      <c r="A49" s="40" t="s">
        <v>19</v>
      </c>
      <c r="B49" s="5">
        <v>300</v>
      </c>
      <c r="C49" s="60" t="s">
        <v>13</v>
      </c>
      <c r="D49" s="60"/>
      <c r="E49" s="25">
        <f>SUM(E50:E51)</f>
        <v>0</v>
      </c>
      <c r="F49" s="72">
        <f aca="true" t="shared" si="23" ref="F49:M49">SUM(F50:F51)</f>
        <v>0</v>
      </c>
      <c r="G49" s="25">
        <f t="shared" si="23"/>
        <v>0</v>
      </c>
      <c r="H49" s="25">
        <f t="shared" si="23"/>
        <v>0</v>
      </c>
      <c r="I49" s="25">
        <f t="shared" si="23"/>
        <v>0</v>
      </c>
      <c r="J49" s="25">
        <f t="shared" si="23"/>
        <v>0</v>
      </c>
      <c r="K49" s="25"/>
      <c r="L49" s="25"/>
      <c r="M49" s="25">
        <f t="shared" si="23"/>
        <v>0</v>
      </c>
    </row>
    <row r="50" spans="1:13" s="10" customFormat="1" ht="15.75" hidden="1">
      <c r="A50" s="38" t="s">
        <v>19</v>
      </c>
      <c r="B50" s="8">
        <v>310</v>
      </c>
      <c r="C50" s="59" t="s">
        <v>14</v>
      </c>
      <c r="D50" s="59"/>
      <c r="E50" s="18"/>
      <c r="F50" s="73"/>
      <c r="G50" s="18"/>
      <c r="H50" s="18"/>
      <c r="I50" s="18"/>
      <c r="J50" s="18"/>
      <c r="K50" s="18"/>
      <c r="L50" s="18"/>
      <c r="M50" s="18"/>
    </row>
    <row r="51" spans="1:13" s="10" customFormat="1" ht="15.75" hidden="1">
      <c r="A51" s="38" t="s">
        <v>19</v>
      </c>
      <c r="B51" s="8">
        <v>340</v>
      </c>
      <c r="C51" s="59" t="s">
        <v>15</v>
      </c>
      <c r="D51" s="59"/>
      <c r="E51" s="18"/>
      <c r="F51" s="73"/>
      <c r="G51" s="18"/>
      <c r="H51" s="18"/>
      <c r="I51" s="18"/>
      <c r="J51" s="18"/>
      <c r="K51" s="18"/>
      <c r="L51" s="18"/>
      <c r="M51" s="18"/>
    </row>
    <row r="52" spans="1:13" s="10" customFormat="1" ht="15.75">
      <c r="A52" s="40" t="s">
        <v>19</v>
      </c>
      <c r="B52" s="5">
        <v>300</v>
      </c>
      <c r="C52" s="60" t="s">
        <v>13</v>
      </c>
      <c r="D52" s="25">
        <f>D53</f>
        <v>0</v>
      </c>
      <c r="E52" s="25">
        <f>E53</f>
        <v>10</v>
      </c>
      <c r="F52" s="72">
        <f>SUM(G52:M52)</f>
        <v>2</v>
      </c>
      <c r="G52" s="25">
        <f aca="true" t="shared" si="24" ref="G52:M52">G53</f>
        <v>2</v>
      </c>
      <c r="H52" s="25">
        <f t="shared" si="24"/>
        <v>0</v>
      </c>
      <c r="I52" s="25">
        <f t="shared" si="24"/>
        <v>0</v>
      </c>
      <c r="J52" s="25">
        <f t="shared" si="24"/>
        <v>0</v>
      </c>
      <c r="K52" s="25">
        <f t="shared" si="24"/>
        <v>0</v>
      </c>
      <c r="L52" s="25">
        <f t="shared" si="24"/>
        <v>0</v>
      </c>
      <c r="M52" s="25">
        <f t="shared" si="24"/>
        <v>0</v>
      </c>
    </row>
    <row r="53" spans="1:13" s="10" customFormat="1" ht="15.75">
      <c r="A53" s="38" t="s">
        <v>19</v>
      </c>
      <c r="B53" s="8">
        <v>340</v>
      </c>
      <c r="C53" s="59" t="s">
        <v>15</v>
      </c>
      <c r="D53" s="59"/>
      <c r="E53" s="18">
        <v>10</v>
      </c>
      <c r="F53" s="73">
        <f>SUM(G53:M53)</f>
        <v>2</v>
      </c>
      <c r="G53" s="18">
        <v>2</v>
      </c>
      <c r="H53" s="18"/>
      <c r="I53" s="18"/>
      <c r="J53" s="18"/>
      <c r="K53" s="18"/>
      <c r="L53" s="18"/>
      <c r="M53" s="18"/>
    </row>
    <row r="54" spans="1:13" s="10" customFormat="1" ht="15.75">
      <c r="A54" s="39"/>
      <c r="B54" s="12"/>
      <c r="C54" s="62" t="s">
        <v>18</v>
      </c>
      <c r="D54" s="19">
        <f>D35+D37+D38+D48+D52</f>
        <v>177</v>
      </c>
      <c r="E54" s="19">
        <f>E35+E37+E38+E48+E52</f>
        <v>400</v>
      </c>
      <c r="F54" s="72">
        <f aca="true" t="shared" si="25" ref="F54:M54">F35+F37+F38+F48+F52</f>
        <v>316</v>
      </c>
      <c r="G54" s="19">
        <f t="shared" si="25"/>
        <v>3</v>
      </c>
      <c r="H54" s="19">
        <f t="shared" si="25"/>
        <v>313</v>
      </c>
      <c r="I54" s="19">
        <f t="shared" si="25"/>
        <v>0</v>
      </c>
      <c r="J54" s="19">
        <f t="shared" si="25"/>
        <v>0</v>
      </c>
      <c r="K54" s="19">
        <f t="shared" si="25"/>
        <v>0</v>
      </c>
      <c r="L54" s="19">
        <f t="shared" si="25"/>
        <v>0</v>
      </c>
      <c r="M54" s="19">
        <f t="shared" si="25"/>
        <v>0</v>
      </c>
    </row>
    <row r="55" spans="1:13" s="7" customFormat="1" ht="40.5" customHeight="1">
      <c r="A55" s="40" t="s">
        <v>20</v>
      </c>
      <c r="B55" s="5">
        <v>210</v>
      </c>
      <c r="C55" s="60" t="s">
        <v>30</v>
      </c>
      <c r="D55" s="25">
        <f>SUM(D56:D58)</f>
        <v>3525</v>
      </c>
      <c r="E55" s="25">
        <f>SUM(E56:E58)</f>
        <v>6849</v>
      </c>
      <c r="F55" s="72">
        <f aca="true" t="shared" si="26" ref="F55:M55">SUM(F56:F58)</f>
        <v>4543</v>
      </c>
      <c r="G55" s="25">
        <f t="shared" si="26"/>
        <v>6</v>
      </c>
      <c r="H55" s="25">
        <f t="shared" si="26"/>
        <v>380</v>
      </c>
      <c r="I55" s="25">
        <f t="shared" si="26"/>
        <v>4157</v>
      </c>
      <c r="J55" s="25">
        <f t="shared" si="26"/>
        <v>0</v>
      </c>
      <c r="K55" s="25">
        <f t="shared" si="26"/>
        <v>0</v>
      </c>
      <c r="L55" s="25">
        <f t="shared" si="26"/>
        <v>0</v>
      </c>
      <c r="M55" s="25">
        <f t="shared" si="26"/>
        <v>0</v>
      </c>
    </row>
    <row r="56" spans="1:13" s="10" customFormat="1" ht="15.75">
      <c r="A56" s="38" t="s">
        <v>20</v>
      </c>
      <c r="B56" s="8">
        <v>211</v>
      </c>
      <c r="C56" s="59" t="s">
        <v>1</v>
      </c>
      <c r="D56" s="59">
        <v>2700</v>
      </c>
      <c r="E56" s="18">
        <v>5237</v>
      </c>
      <c r="F56" s="73">
        <f>SUM(G56:M56)</f>
        <v>3420</v>
      </c>
      <c r="G56" s="18"/>
      <c r="H56" s="18">
        <v>370</v>
      </c>
      <c r="I56" s="18">
        <v>3050</v>
      </c>
      <c r="J56" s="18"/>
      <c r="K56" s="18"/>
      <c r="L56" s="18"/>
      <c r="M56" s="18"/>
    </row>
    <row r="57" spans="1:13" s="10" customFormat="1" ht="15.75">
      <c r="A57" s="38" t="s">
        <v>20</v>
      </c>
      <c r="B57" s="8">
        <v>212</v>
      </c>
      <c r="C57" s="59" t="s">
        <v>2</v>
      </c>
      <c r="D57" s="59">
        <v>10</v>
      </c>
      <c r="E57" s="18">
        <v>30</v>
      </c>
      <c r="F57" s="73">
        <f>SUM(G57:M57)</f>
        <v>16</v>
      </c>
      <c r="G57" s="18">
        <v>6</v>
      </c>
      <c r="H57" s="18">
        <v>10</v>
      </c>
      <c r="I57" s="18"/>
      <c r="J57" s="18"/>
      <c r="K57" s="18"/>
      <c r="L57" s="18"/>
      <c r="M57" s="18"/>
    </row>
    <row r="58" spans="1:13" s="10" customFormat="1" ht="15.75">
      <c r="A58" s="38" t="s">
        <v>20</v>
      </c>
      <c r="B58" s="8">
        <v>213</v>
      </c>
      <c r="C58" s="59" t="s">
        <v>3</v>
      </c>
      <c r="D58" s="59">
        <v>815</v>
      </c>
      <c r="E58" s="18">
        <v>1582</v>
      </c>
      <c r="F58" s="73">
        <f>SUM(G58:M58)</f>
        <v>1107</v>
      </c>
      <c r="G58" s="18"/>
      <c r="H58" s="18"/>
      <c r="I58" s="18">
        <v>1107</v>
      </c>
      <c r="J58" s="18"/>
      <c r="K58" s="18"/>
      <c r="L58" s="18"/>
      <c r="M58" s="18"/>
    </row>
    <row r="59" spans="1:13" s="7" customFormat="1" ht="15.75">
      <c r="A59" s="40" t="s">
        <v>20</v>
      </c>
      <c r="B59" s="5">
        <v>220</v>
      </c>
      <c r="C59" s="60" t="s">
        <v>4</v>
      </c>
      <c r="D59" s="25">
        <f>D60+D61+D62+D64+D65</f>
        <v>1047</v>
      </c>
      <c r="E59" s="25">
        <f>E60+E61+E62+E64+E65</f>
        <v>1476</v>
      </c>
      <c r="F59" s="72">
        <f aca="true" t="shared" si="27" ref="F59:M59">F60+F61+F62+F64+F65</f>
        <v>754</v>
      </c>
      <c r="G59" s="25">
        <f t="shared" si="27"/>
        <v>154</v>
      </c>
      <c r="H59" s="25">
        <f t="shared" si="27"/>
        <v>105</v>
      </c>
      <c r="I59" s="25">
        <f t="shared" si="27"/>
        <v>0</v>
      </c>
      <c r="J59" s="25">
        <f t="shared" si="27"/>
        <v>471</v>
      </c>
      <c r="K59" s="25">
        <f t="shared" si="27"/>
        <v>24</v>
      </c>
      <c r="L59" s="25">
        <f t="shared" si="27"/>
        <v>0</v>
      </c>
      <c r="M59" s="25">
        <f t="shared" si="27"/>
        <v>0</v>
      </c>
    </row>
    <row r="60" spans="1:13" s="10" customFormat="1" ht="15.75">
      <c r="A60" s="38" t="s">
        <v>20</v>
      </c>
      <c r="B60" s="8">
        <v>221</v>
      </c>
      <c r="C60" s="59" t="s">
        <v>5</v>
      </c>
      <c r="D60" s="59">
        <v>22</v>
      </c>
      <c r="E60" s="18">
        <v>45</v>
      </c>
      <c r="F60" s="73">
        <f>SUM(G60:M60)</f>
        <v>40</v>
      </c>
      <c r="G60" s="18">
        <v>20</v>
      </c>
      <c r="H60" s="18">
        <v>20</v>
      </c>
      <c r="I60" s="18"/>
      <c r="J60" s="18"/>
      <c r="K60" s="18"/>
      <c r="L60" s="18"/>
      <c r="M60" s="18"/>
    </row>
    <row r="61" spans="1:13" s="10" customFormat="1" ht="15.75">
      <c r="A61" s="38" t="s">
        <v>20</v>
      </c>
      <c r="B61" s="8">
        <v>222</v>
      </c>
      <c r="C61" s="59" t="s">
        <v>6</v>
      </c>
      <c r="D61" s="59">
        <v>3</v>
      </c>
      <c r="E61" s="18">
        <v>35</v>
      </c>
      <c r="F61" s="73">
        <f aca="true" t="shared" si="28" ref="F61:F66">SUM(G61:M61)</f>
        <v>10</v>
      </c>
      <c r="G61" s="18">
        <v>10</v>
      </c>
      <c r="H61" s="18"/>
      <c r="I61" s="18"/>
      <c r="J61" s="18"/>
      <c r="K61" s="18"/>
      <c r="L61" s="18"/>
      <c r="M61" s="18"/>
    </row>
    <row r="62" spans="1:13" s="10" customFormat="1" ht="15.75">
      <c r="A62" s="38" t="s">
        <v>20</v>
      </c>
      <c r="B62" s="8">
        <v>223</v>
      </c>
      <c r="C62" s="59" t="s">
        <v>7</v>
      </c>
      <c r="D62" s="59">
        <v>837</v>
      </c>
      <c r="E62" s="18">
        <v>986</v>
      </c>
      <c r="F62" s="73">
        <f t="shared" si="28"/>
        <v>588</v>
      </c>
      <c r="G62" s="18">
        <v>58</v>
      </c>
      <c r="H62" s="18">
        <v>35</v>
      </c>
      <c r="I62" s="18"/>
      <c r="J62" s="18">
        <v>471</v>
      </c>
      <c r="K62" s="126">
        <v>24</v>
      </c>
      <c r="L62" s="18"/>
      <c r="M62" s="18"/>
    </row>
    <row r="63" spans="1:13" s="10" customFormat="1" ht="15.75" hidden="1">
      <c r="A63" s="38" t="s">
        <v>20</v>
      </c>
      <c r="B63" s="8">
        <v>224</v>
      </c>
      <c r="C63" s="59" t="s">
        <v>8</v>
      </c>
      <c r="D63" s="59"/>
      <c r="E63" s="18">
        <v>0</v>
      </c>
      <c r="F63" s="73">
        <f t="shared" si="28"/>
        <v>0</v>
      </c>
      <c r="G63" s="18"/>
      <c r="H63" s="18"/>
      <c r="I63" s="18"/>
      <c r="J63" s="18"/>
      <c r="K63" s="18"/>
      <c r="L63" s="18"/>
      <c r="M63" s="18"/>
    </row>
    <row r="64" spans="1:13" s="10" customFormat="1" ht="15.75">
      <c r="A64" s="38" t="s">
        <v>20</v>
      </c>
      <c r="B64" s="8">
        <v>225</v>
      </c>
      <c r="C64" s="59" t="s">
        <v>9</v>
      </c>
      <c r="D64" s="59">
        <v>70</v>
      </c>
      <c r="E64" s="18">
        <v>140</v>
      </c>
      <c r="F64" s="73">
        <f t="shared" si="28"/>
        <v>50</v>
      </c>
      <c r="G64" s="18">
        <v>30</v>
      </c>
      <c r="H64" s="18">
        <v>20</v>
      </c>
      <c r="I64" s="18"/>
      <c r="J64" s="18"/>
      <c r="K64" s="18"/>
      <c r="L64" s="18"/>
      <c r="M64" s="18"/>
    </row>
    <row r="65" spans="1:13" s="10" customFormat="1" ht="15.75">
      <c r="A65" s="38" t="s">
        <v>20</v>
      </c>
      <c r="B65" s="8">
        <v>226</v>
      </c>
      <c r="C65" s="59" t="s">
        <v>10</v>
      </c>
      <c r="D65" s="59">
        <v>115</v>
      </c>
      <c r="E65" s="18">
        <v>270</v>
      </c>
      <c r="F65" s="73">
        <f t="shared" si="28"/>
        <v>66</v>
      </c>
      <c r="G65" s="18">
        <v>36</v>
      </c>
      <c r="H65" s="18">
        <v>30</v>
      </c>
      <c r="I65" s="18"/>
      <c r="J65" s="18"/>
      <c r="K65" s="18"/>
      <c r="L65" s="18"/>
      <c r="M65" s="18"/>
    </row>
    <row r="66" spans="1:13" s="7" customFormat="1" ht="15.75">
      <c r="A66" s="40" t="s">
        <v>20</v>
      </c>
      <c r="B66" s="5">
        <v>251</v>
      </c>
      <c r="C66" s="59" t="s">
        <v>118</v>
      </c>
      <c r="D66" s="60">
        <v>94</v>
      </c>
      <c r="E66" s="25">
        <v>0</v>
      </c>
      <c r="F66" s="72">
        <f t="shared" si="28"/>
        <v>108</v>
      </c>
      <c r="G66" s="25"/>
      <c r="H66" s="25"/>
      <c r="I66" s="25"/>
      <c r="J66" s="25">
        <v>108</v>
      </c>
      <c r="K66" s="25"/>
      <c r="L66" s="25"/>
      <c r="M66" s="25"/>
    </row>
    <row r="67" spans="1:13" s="7" customFormat="1" ht="42" customHeight="1" hidden="1">
      <c r="A67" s="40" t="s">
        <v>20</v>
      </c>
      <c r="B67" s="5">
        <v>263</v>
      </c>
      <c r="C67" s="60" t="s">
        <v>44</v>
      </c>
      <c r="D67" s="60"/>
      <c r="E67" s="25">
        <v>0</v>
      </c>
      <c r="F67" s="72">
        <f>SUM(G67:M67)</f>
        <v>0</v>
      </c>
      <c r="G67" s="25">
        <v>0</v>
      </c>
      <c r="H67" s="25">
        <v>0</v>
      </c>
      <c r="I67" s="25">
        <v>0</v>
      </c>
      <c r="J67" s="25">
        <v>0</v>
      </c>
      <c r="K67" s="25"/>
      <c r="L67" s="25"/>
      <c r="M67" s="25">
        <v>0</v>
      </c>
    </row>
    <row r="68" spans="1:13" s="7" customFormat="1" ht="15.75">
      <c r="A68" s="40" t="s">
        <v>20</v>
      </c>
      <c r="B68" s="5">
        <v>290</v>
      </c>
      <c r="C68" s="60" t="s">
        <v>12</v>
      </c>
      <c r="D68" s="60">
        <v>78</v>
      </c>
      <c r="E68" s="25">
        <v>30</v>
      </c>
      <c r="F68" s="72">
        <f>SUM(G68:M68)</f>
        <v>25</v>
      </c>
      <c r="G68" s="25">
        <v>15</v>
      </c>
      <c r="H68" s="25">
        <v>10</v>
      </c>
      <c r="I68" s="25">
        <v>0</v>
      </c>
      <c r="J68" s="25">
        <v>0</v>
      </c>
      <c r="K68" s="25"/>
      <c r="L68" s="25"/>
      <c r="M68" s="25">
        <v>0</v>
      </c>
    </row>
    <row r="69" spans="1:13" s="7" customFormat="1" ht="15.75">
      <c r="A69" s="40" t="s">
        <v>20</v>
      </c>
      <c r="B69" s="5">
        <v>300</v>
      </c>
      <c r="C69" s="60" t="s">
        <v>13</v>
      </c>
      <c r="D69" s="25">
        <f>SUM(D70:D71)</f>
        <v>150</v>
      </c>
      <c r="E69" s="25">
        <f>SUM(E70:E71)</f>
        <v>1342</v>
      </c>
      <c r="F69" s="72">
        <f aca="true" t="shared" si="29" ref="F69:M69">SUM(F70:F71)</f>
        <v>180</v>
      </c>
      <c r="G69" s="25">
        <f t="shared" si="29"/>
        <v>50</v>
      </c>
      <c r="H69" s="25">
        <f t="shared" si="29"/>
        <v>100</v>
      </c>
      <c r="I69" s="25">
        <f t="shared" si="29"/>
        <v>0</v>
      </c>
      <c r="J69" s="25">
        <f t="shared" si="29"/>
        <v>30</v>
      </c>
      <c r="K69" s="25">
        <f t="shared" si="29"/>
        <v>0</v>
      </c>
      <c r="L69" s="25">
        <f t="shared" si="29"/>
        <v>0</v>
      </c>
      <c r="M69" s="25">
        <f t="shared" si="29"/>
        <v>0</v>
      </c>
    </row>
    <row r="70" spans="1:13" s="10" customFormat="1" ht="15.75">
      <c r="A70" s="38" t="s">
        <v>20</v>
      </c>
      <c r="B70" s="8">
        <v>310</v>
      </c>
      <c r="C70" s="59" t="s">
        <v>14</v>
      </c>
      <c r="D70" s="59">
        <v>46</v>
      </c>
      <c r="E70" s="18">
        <v>1060</v>
      </c>
      <c r="F70" s="73">
        <f>SUM(G70:M70)</f>
        <v>50</v>
      </c>
      <c r="G70" s="18">
        <v>30</v>
      </c>
      <c r="H70" s="18">
        <v>20</v>
      </c>
      <c r="I70" s="18"/>
      <c r="J70" s="18"/>
      <c r="K70" s="18"/>
      <c r="L70" s="18"/>
      <c r="M70" s="18"/>
    </row>
    <row r="71" spans="1:13" s="10" customFormat="1" ht="15.75">
      <c r="A71" s="38" t="s">
        <v>20</v>
      </c>
      <c r="B71" s="8">
        <v>340</v>
      </c>
      <c r="C71" s="59" t="s">
        <v>15</v>
      </c>
      <c r="D71" s="59">
        <v>104</v>
      </c>
      <c r="E71" s="18">
        <v>282</v>
      </c>
      <c r="F71" s="73">
        <f>SUM(G71:M71)</f>
        <v>130</v>
      </c>
      <c r="G71" s="18">
        <v>20</v>
      </c>
      <c r="H71" s="18">
        <v>80</v>
      </c>
      <c r="I71" s="18"/>
      <c r="J71" s="18">
        <v>30</v>
      </c>
      <c r="K71" s="18"/>
      <c r="L71" s="18"/>
      <c r="M71" s="18"/>
    </row>
    <row r="72" spans="1:13" s="10" customFormat="1" ht="15.75">
      <c r="A72" s="39"/>
      <c r="B72" s="12"/>
      <c r="C72" s="11" t="s">
        <v>18</v>
      </c>
      <c r="D72" s="19">
        <f>SUM(D55,D59,D67,D68,D69,D66)</f>
        <v>4894</v>
      </c>
      <c r="E72" s="19">
        <f>SUM(E55,E59,E67,E68,E69,E66)</f>
        <v>9697</v>
      </c>
      <c r="F72" s="72">
        <f>SUM(F55,F59,F67,F68,F69,F66)</f>
        <v>5610</v>
      </c>
      <c r="G72" s="19">
        <f aca="true" t="shared" si="30" ref="G72:M72">SUM(G55,G59,G67,G68,G69,G66)</f>
        <v>225</v>
      </c>
      <c r="H72" s="19">
        <f t="shared" si="30"/>
        <v>595</v>
      </c>
      <c r="I72" s="19">
        <f t="shared" si="30"/>
        <v>4157</v>
      </c>
      <c r="J72" s="19">
        <f t="shared" si="30"/>
        <v>609</v>
      </c>
      <c r="K72" s="19">
        <f t="shared" si="30"/>
        <v>24</v>
      </c>
      <c r="L72" s="19">
        <f t="shared" si="30"/>
        <v>0</v>
      </c>
      <c r="M72" s="19">
        <f t="shared" si="30"/>
        <v>0</v>
      </c>
    </row>
    <row r="73" spans="1:13" s="7" customFormat="1" ht="22.5" customHeight="1" hidden="1">
      <c r="A73" s="40" t="s">
        <v>67</v>
      </c>
      <c r="B73" s="5"/>
      <c r="C73" s="60"/>
      <c r="D73" s="60"/>
      <c r="E73" s="25">
        <f>SUM(E74:E76)</f>
        <v>0</v>
      </c>
      <c r="F73" s="72">
        <f aca="true" t="shared" si="31" ref="F73:M73">SUM(F74:F76)</f>
        <v>0</v>
      </c>
      <c r="G73" s="25">
        <f t="shared" si="31"/>
        <v>0</v>
      </c>
      <c r="H73" s="25">
        <f t="shared" si="31"/>
        <v>0</v>
      </c>
      <c r="I73" s="25">
        <f t="shared" si="31"/>
        <v>0</v>
      </c>
      <c r="J73" s="25">
        <f t="shared" si="31"/>
        <v>0</v>
      </c>
      <c r="K73" s="25"/>
      <c r="L73" s="25"/>
      <c r="M73" s="25">
        <f t="shared" si="31"/>
        <v>0</v>
      </c>
    </row>
    <row r="74" spans="1:13" s="10" customFormat="1" ht="15.75" hidden="1">
      <c r="A74" s="38" t="s">
        <v>67</v>
      </c>
      <c r="B74" s="8">
        <v>211</v>
      </c>
      <c r="C74" s="59" t="s">
        <v>1</v>
      </c>
      <c r="D74" s="59"/>
      <c r="E74" s="18"/>
      <c r="F74" s="73"/>
      <c r="G74" s="18"/>
      <c r="H74" s="18"/>
      <c r="I74" s="18"/>
      <c r="J74" s="18"/>
      <c r="K74" s="18"/>
      <c r="L74" s="18"/>
      <c r="M74" s="18"/>
    </row>
    <row r="75" spans="1:13" s="10" customFormat="1" ht="15.75" hidden="1">
      <c r="A75" s="38" t="s">
        <v>67</v>
      </c>
      <c r="B75" s="8">
        <v>212</v>
      </c>
      <c r="C75" s="59" t="s">
        <v>2</v>
      </c>
      <c r="D75" s="59"/>
      <c r="E75" s="18"/>
      <c r="F75" s="73"/>
      <c r="G75" s="18"/>
      <c r="H75" s="18"/>
      <c r="I75" s="18"/>
      <c r="J75" s="18"/>
      <c r="K75" s="18"/>
      <c r="L75" s="18"/>
      <c r="M75" s="18"/>
    </row>
    <row r="76" spans="1:13" s="10" customFormat="1" ht="15.75" hidden="1">
      <c r="A76" s="38" t="s">
        <v>67</v>
      </c>
      <c r="B76" s="8">
        <v>213</v>
      </c>
      <c r="C76" s="59" t="s">
        <v>3</v>
      </c>
      <c r="D76" s="59"/>
      <c r="E76" s="18"/>
      <c r="F76" s="73"/>
      <c r="G76" s="18"/>
      <c r="H76" s="18"/>
      <c r="I76" s="18"/>
      <c r="J76" s="18"/>
      <c r="K76" s="18"/>
      <c r="L76" s="18"/>
      <c r="M76" s="18"/>
    </row>
    <row r="77" spans="1:13" s="7" customFormat="1" ht="15.75" hidden="1">
      <c r="A77" s="40" t="s">
        <v>67</v>
      </c>
      <c r="B77" s="5">
        <v>220</v>
      </c>
      <c r="C77" s="60" t="s">
        <v>4</v>
      </c>
      <c r="D77" s="60"/>
      <c r="E77" s="25">
        <f>SUM(E78:E84)</f>
        <v>0</v>
      </c>
      <c r="F77" s="72">
        <f aca="true" t="shared" si="32" ref="F77:M77">SUM(F78:F84)</f>
        <v>591.9</v>
      </c>
      <c r="G77" s="25">
        <f t="shared" si="32"/>
        <v>0</v>
      </c>
      <c r="H77" s="25">
        <f t="shared" si="32"/>
        <v>0</v>
      </c>
      <c r="I77" s="25">
        <f t="shared" si="32"/>
        <v>0</v>
      </c>
      <c r="J77" s="25">
        <f t="shared" si="32"/>
        <v>591.9</v>
      </c>
      <c r="K77" s="25"/>
      <c r="L77" s="25"/>
      <c r="M77" s="25">
        <f t="shared" si="32"/>
        <v>0</v>
      </c>
    </row>
    <row r="78" spans="1:13" s="10" customFormat="1" ht="15.75" hidden="1">
      <c r="A78" s="38" t="s">
        <v>67</v>
      </c>
      <c r="B78" s="8">
        <v>221</v>
      </c>
      <c r="C78" s="59" t="s">
        <v>5</v>
      </c>
      <c r="D78" s="59"/>
      <c r="E78" s="18"/>
      <c r="F78" s="73"/>
      <c r="G78" s="18"/>
      <c r="H78" s="18"/>
      <c r="I78" s="18"/>
      <c r="J78" s="18"/>
      <c r="K78" s="18"/>
      <c r="L78" s="18"/>
      <c r="M78" s="18"/>
    </row>
    <row r="79" spans="1:13" s="10" customFormat="1" ht="15.75" hidden="1">
      <c r="A79" s="38" t="s">
        <v>67</v>
      </c>
      <c r="B79" s="8">
        <v>222</v>
      </c>
      <c r="C79" s="59" t="s">
        <v>6</v>
      </c>
      <c r="D79" s="59"/>
      <c r="E79" s="18"/>
      <c r="F79" s="73"/>
      <c r="G79" s="18"/>
      <c r="H79" s="18"/>
      <c r="I79" s="18"/>
      <c r="J79" s="18"/>
      <c r="K79" s="18"/>
      <c r="L79" s="18"/>
      <c r="M79" s="18"/>
    </row>
    <row r="80" spans="1:13" s="10" customFormat="1" ht="15.75" hidden="1">
      <c r="A80" s="38" t="s">
        <v>67</v>
      </c>
      <c r="B80" s="8">
        <v>223</v>
      </c>
      <c r="C80" s="59" t="s">
        <v>7</v>
      </c>
      <c r="D80" s="59"/>
      <c r="E80" s="18"/>
      <c r="F80" s="73"/>
      <c r="G80" s="18"/>
      <c r="H80" s="18"/>
      <c r="I80" s="18"/>
      <c r="J80" s="18"/>
      <c r="K80" s="18"/>
      <c r="L80" s="18"/>
      <c r="M80" s="18"/>
    </row>
    <row r="81" spans="1:13" s="10" customFormat="1" ht="15.75" hidden="1">
      <c r="A81" s="38" t="s">
        <v>67</v>
      </c>
      <c r="B81" s="8">
        <v>224</v>
      </c>
      <c r="C81" s="59" t="s">
        <v>8</v>
      </c>
      <c r="D81" s="59"/>
      <c r="E81" s="18"/>
      <c r="F81" s="73"/>
      <c r="G81" s="18"/>
      <c r="H81" s="18"/>
      <c r="I81" s="18"/>
      <c r="J81" s="18"/>
      <c r="K81" s="18"/>
      <c r="L81" s="18"/>
      <c r="M81" s="18"/>
    </row>
    <row r="82" spans="1:13" s="10" customFormat="1" ht="15.75" hidden="1">
      <c r="A82" s="38" t="s">
        <v>67</v>
      </c>
      <c r="B82" s="8">
        <v>225</v>
      </c>
      <c r="C82" s="59" t="s">
        <v>9</v>
      </c>
      <c r="D82" s="59"/>
      <c r="E82" s="18"/>
      <c r="F82" s="73"/>
      <c r="G82" s="18"/>
      <c r="H82" s="18"/>
      <c r="I82" s="18"/>
      <c r="J82" s="18"/>
      <c r="K82" s="18"/>
      <c r="L82" s="18"/>
      <c r="M82" s="18"/>
    </row>
    <row r="83" spans="1:13" s="10" customFormat="1" ht="15.75" hidden="1">
      <c r="A83" s="38" t="s">
        <v>67</v>
      </c>
      <c r="B83" s="8">
        <v>226</v>
      </c>
      <c r="C83" s="59" t="s">
        <v>10</v>
      </c>
      <c r="D83" s="59"/>
      <c r="E83" s="18"/>
      <c r="F83" s="73"/>
      <c r="G83" s="18"/>
      <c r="H83" s="18"/>
      <c r="I83" s="18"/>
      <c r="J83" s="18"/>
      <c r="K83" s="18"/>
      <c r="L83" s="18"/>
      <c r="M83" s="18"/>
    </row>
    <row r="84" spans="1:13" s="7" customFormat="1" ht="28.5" customHeight="1">
      <c r="A84" s="38" t="s">
        <v>67</v>
      </c>
      <c r="B84" s="8">
        <v>251</v>
      </c>
      <c r="C84" s="59" t="s">
        <v>118</v>
      </c>
      <c r="D84" s="59">
        <v>546</v>
      </c>
      <c r="E84" s="25">
        <v>0</v>
      </c>
      <c r="F84" s="72">
        <f>SUM(G84:M84)</f>
        <v>591.9</v>
      </c>
      <c r="G84" s="25"/>
      <c r="H84" s="25"/>
      <c r="I84" s="25"/>
      <c r="J84" s="25">
        <v>591.9</v>
      </c>
      <c r="K84" s="25"/>
      <c r="L84" s="25"/>
      <c r="M84" s="25"/>
    </row>
    <row r="85" spans="1:13" s="7" customFormat="1" ht="15.75" hidden="1">
      <c r="A85" s="40" t="s">
        <v>67</v>
      </c>
      <c r="B85" s="5">
        <v>263</v>
      </c>
      <c r="C85" s="60" t="s">
        <v>44</v>
      </c>
      <c r="D85" s="60"/>
      <c r="E85" s="25">
        <v>0</v>
      </c>
      <c r="F85" s="72">
        <v>0</v>
      </c>
      <c r="G85" s="25">
        <v>0</v>
      </c>
      <c r="H85" s="25">
        <v>0</v>
      </c>
      <c r="I85" s="25">
        <v>0</v>
      </c>
      <c r="J85" s="25">
        <v>0</v>
      </c>
      <c r="K85" s="25"/>
      <c r="L85" s="25"/>
      <c r="M85" s="25">
        <v>0</v>
      </c>
    </row>
    <row r="86" spans="1:13" s="7" customFormat="1" ht="15.75" hidden="1">
      <c r="A86" s="40" t="s">
        <v>67</v>
      </c>
      <c r="B86" s="5">
        <v>290</v>
      </c>
      <c r="C86" s="60" t="s">
        <v>12</v>
      </c>
      <c r="D86" s="60"/>
      <c r="E86" s="25">
        <v>0</v>
      </c>
      <c r="F86" s="72">
        <v>0</v>
      </c>
      <c r="G86" s="25">
        <v>0</v>
      </c>
      <c r="H86" s="25">
        <v>0</v>
      </c>
      <c r="I86" s="25">
        <v>0</v>
      </c>
      <c r="J86" s="25">
        <v>0</v>
      </c>
      <c r="K86" s="25"/>
      <c r="L86" s="25"/>
      <c r="M86" s="25">
        <v>0</v>
      </c>
    </row>
    <row r="87" spans="1:13" s="7" customFormat="1" ht="15.75" hidden="1">
      <c r="A87" s="40" t="s">
        <v>67</v>
      </c>
      <c r="B87" s="5">
        <v>300</v>
      </c>
      <c r="C87" s="60" t="s">
        <v>13</v>
      </c>
      <c r="D87" s="60"/>
      <c r="E87" s="25">
        <f>SUM(E88:E89)</f>
        <v>0</v>
      </c>
      <c r="F87" s="72">
        <f aca="true" t="shared" si="33" ref="F87:M87">SUM(F88:F89)</f>
        <v>0</v>
      </c>
      <c r="G87" s="25">
        <f t="shared" si="33"/>
        <v>0</v>
      </c>
      <c r="H87" s="25">
        <f t="shared" si="33"/>
        <v>0</v>
      </c>
      <c r="I87" s="25">
        <f t="shared" si="33"/>
        <v>0</v>
      </c>
      <c r="J87" s="25">
        <f t="shared" si="33"/>
        <v>0</v>
      </c>
      <c r="K87" s="25"/>
      <c r="L87" s="25"/>
      <c r="M87" s="25">
        <f t="shared" si="33"/>
        <v>0</v>
      </c>
    </row>
    <row r="88" spans="1:13" s="10" customFormat="1" ht="15.75" hidden="1">
      <c r="A88" s="38" t="s">
        <v>67</v>
      </c>
      <c r="B88" s="8">
        <v>310</v>
      </c>
      <c r="C88" s="59" t="s">
        <v>14</v>
      </c>
      <c r="D88" s="59"/>
      <c r="E88" s="18"/>
      <c r="F88" s="73"/>
      <c r="G88" s="18"/>
      <c r="H88" s="18"/>
      <c r="I88" s="18"/>
      <c r="J88" s="18"/>
      <c r="K88" s="18"/>
      <c r="L88" s="18"/>
      <c r="M88" s="18"/>
    </row>
    <row r="89" spans="1:13" s="10" customFormat="1" ht="15.75" hidden="1">
      <c r="A89" s="38" t="s">
        <v>67</v>
      </c>
      <c r="B89" s="8">
        <v>340</v>
      </c>
      <c r="C89" s="59" t="s">
        <v>15</v>
      </c>
      <c r="D89" s="59"/>
      <c r="E89" s="18"/>
      <c r="F89" s="73"/>
      <c r="G89" s="18"/>
      <c r="H89" s="18"/>
      <c r="I89" s="18"/>
      <c r="J89" s="18"/>
      <c r="K89" s="18"/>
      <c r="L89" s="18"/>
      <c r="M89" s="18"/>
    </row>
    <row r="90" spans="1:13" s="10" customFormat="1" ht="15.75">
      <c r="A90" s="39"/>
      <c r="B90" s="12"/>
      <c r="C90" s="11" t="s">
        <v>18</v>
      </c>
      <c r="D90" s="19">
        <f>D84</f>
        <v>546</v>
      </c>
      <c r="E90" s="19">
        <f>E84</f>
        <v>0</v>
      </c>
      <c r="F90" s="72">
        <f aca="true" t="shared" si="34" ref="F90:M90">F84</f>
        <v>591.9</v>
      </c>
      <c r="G90" s="19">
        <f t="shared" si="34"/>
        <v>0</v>
      </c>
      <c r="H90" s="19">
        <f t="shared" si="34"/>
        <v>0</v>
      </c>
      <c r="I90" s="19">
        <f t="shared" si="34"/>
        <v>0</v>
      </c>
      <c r="J90" s="19">
        <f t="shared" si="34"/>
        <v>591.9</v>
      </c>
      <c r="K90" s="19">
        <f t="shared" si="34"/>
        <v>0</v>
      </c>
      <c r="L90" s="19">
        <f t="shared" si="34"/>
        <v>0</v>
      </c>
      <c r="M90" s="19">
        <f t="shared" si="34"/>
        <v>0</v>
      </c>
    </row>
    <row r="91" spans="1:13" s="13" customFormat="1" ht="15">
      <c r="A91" s="41" t="s">
        <v>82</v>
      </c>
      <c r="B91" s="16">
        <v>290</v>
      </c>
      <c r="C91" s="17" t="s">
        <v>83</v>
      </c>
      <c r="D91" s="17">
        <v>218</v>
      </c>
      <c r="E91" s="24">
        <v>0</v>
      </c>
      <c r="F91" s="74">
        <f>SUM(G91:M91)</f>
        <v>0</v>
      </c>
      <c r="G91" s="24"/>
      <c r="H91" s="24">
        <v>0</v>
      </c>
      <c r="I91" s="24">
        <v>0</v>
      </c>
      <c r="J91" s="24"/>
      <c r="K91" s="24"/>
      <c r="L91" s="24"/>
      <c r="M91" s="24">
        <v>0</v>
      </c>
    </row>
    <row r="92" spans="1:13" s="13" customFormat="1" ht="15" hidden="1">
      <c r="A92" s="41" t="s">
        <v>24</v>
      </c>
      <c r="B92" s="16">
        <v>231</v>
      </c>
      <c r="C92" s="17" t="s">
        <v>25</v>
      </c>
      <c r="D92" s="17"/>
      <c r="E92" s="24">
        <v>0</v>
      </c>
      <c r="F92" s="74">
        <f>SUM(G92:M92)</f>
        <v>0</v>
      </c>
      <c r="G92" s="24">
        <v>0</v>
      </c>
      <c r="H92" s="24">
        <v>0</v>
      </c>
      <c r="I92" s="24">
        <v>0</v>
      </c>
      <c r="J92" s="24">
        <v>0</v>
      </c>
      <c r="K92" s="24"/>
      <c r="L92" s="24"/>
      <c r="M92" s="24">
        <v>0</v>
      </c>
    </row>
    <row r="93" spans="1:13" s="13" customFormat="1" ht="15">
      <c r="A93" s="41" t="s">
        <v>24</v>
      </c>
      <c r="B93" s="16">
        <v>290</v>
      </c>
      <c r="C93" s="17" t="s">
        <v>26</v>
      </c>
      <c r="D93" s="17">
        <v>0</v>
      </c>
      <c r="E93" s="24">
        <v>15</v>
      </c>
      <c r="F93" s="74">
        <f>SUM(G93:M93)</f>
        <v>15</v>
      </c>
      <c r="G93" s="24">
        <v>15</v>
      </c>
      <c r="H93" s="24">
        <v>0</v>
      </c>
      <c r="I93" s="24">
        <v>0</v>
      </c>
      <c r="J93" s="24">
        <v>0</v>
      </c>
      <c r="K93" s="24"/>
      <c r="L93" s="24"/>
      <c r="M93" s="24">
        <v>0</v>
      </c>
    </row>
    <row r="94" spans="1:13" s="13" customFormat="1" ht="15" hidden="1">
      <c r="A94" s="41" t="s">
        <v>101</v>
      </c>
      <c r="B94" s="16">
        <v>226</v>
      </c>
      <c r="C94" s="17" t="s">
        <v>27</v>
      </c>
      <c r="D94" s="17"/>
      <c r="E94" s="24">
        <v>0</v>
      </c>
      <c r="F94" s="74">
        <f>SUM(G94:M94)</f>
        <v>0</v>
      </c>
      <c r="G94" s="24">
        <v>0</v>
      </c>
      <c r="H94" s="24">
        <v>0</v>
      </c>
      <c r="I94" s="24">
        <v>0</v>
      </c>
      <c r="J94" s="24">
        <v>0</v>
      </c>
      <c r="K94" s="24"/>
      <c r="L94" s="24"/>
      <c r="M94" s="24">
        <v>0</v>
      </c>
    </row>
    <row r="95" spans="1:13" s="13" customFormat="1" ht="15">
      <c r="A95" s="41" t="s">
        <v>101</v>
      </c>
      <c r="B95" s="16">
        <v>290</v>
      </c>
      <c r="C95" s="17" t="s">
        <v>27</v>
      </c>
      <c r="D95" s="17">
        <v>7</v>
      </c>
      <c r="E95" s="24">
        <v>35</v>
      </c>
      <c r="F95" s="74">
        <f>SUM(G95:M95)</f>
        <v>10</v>
      </c>
      <c r="G95" s="24">
        <v>5</v>
      </c>
      <c r="H95" s="24">
        <v>5</v>
      </c>
      <c r="I95" s="24">
        <v>0</v>
      </c>
      <c r="J95" s="24">
        <v>0</v>
      </c>
      <c r="K95" s="24"/>
      <c r="L95" s="24"/>
      <c r="M95" s="24">
        <v>0</v>
      </c>
    </row>
    <row r="96" spans="1:13" s="28" customFormat="1" ht="18.75">
      <c r="A96" s="127" t="s">
        <v>28</v>
      </c>
      <c r="B96" s="128"/>
      <c r="C96" s="128"/>
      <c r="D96" s="26">
        <f aca="true" t="shared" si="35" ref="D96:M96">SUM(D33,D54,D72,D92,D93,D95,D94,D90,D91)</f>
        <v>6744</v>
      </c>
      <c r="E96" s="26">
        <f t="shared" si="35"/>
        <v>11070</v>
      </c>
      <c r="F96" s="75">
        <f>SUM(F33,F54,F72,F92,F93,F95,F94,F90,F91)</f>
        <v>7453.9</v>
      </c>
      <c r="G96" s="26">
        <f t="shared" si="35"/>
        <v>248</v>
      </c>
      <c r="H96" s="26">
        <f t="shared" si="35"/>
        <v>1174</v>
      </c>
      <c r="I96" s="26">
        <f t="shared" si="35"/>
        <v>4800</v>
      </c>
      <c r="J96" s="26">
        <f t="shared" si="35"/>
        <v>1207.9</v>
      </c>
      <c r="K96" s="26">
        <f>SUM(K33,K54,K72,K92,K93,K95,K94,K90,K91)</f>
        <v>24</v>
      </c>
      <c r="L96" s="26">
        <f>SUM(L33,L54,L72,L92,L93,L95,L94,L90,L91)</f>
        <v>0</v>
      </c>
      <c r="M96" s="26">
        <f t="shared" si="35"/>
        <v>0</v>
      </c>
    </row>
    <row r="97" spans="1:13" s="10" customFormat="1" ht="21.75" customHeight="1">
      <c r="A97" s="34" t="s">
        <v>22</v>
      </c>
      <c r="B97" s="14"/>
      <c r="C97" s="15"/>
      <c r="D97" s="15"/>
      <c r="E97" s="15"/>
      <c r="F97" s="76"/>
      <c r="G97" s="15"/>
      <c r="H97" s="15"/>
      <c r="I97" s="15"/>
      <c r="J97" s="15"/>
      <c r="K97" s="15"/>
      <c r="L97" s="15"/>
      <c r="M97" s="15"/>
    </row>
    <row r="98" spans="1:13" s="10" customFormat="1" ht="30.75" customHeight="1">
      <c r="A98" s="40" t="s">
        <v>23</v>
      </c>
      <c r="B98" s="5">
        <v>210</v>
      </c>
      <c r="C98" s="60" t="s">
        <v>30</v>
      </c>
      <c r="D98" s="20">
        <f>SUM(D99:D101)</f>
        <v>140</v>
      </c>
      <c r="E98" s="20">
        <f>SUM(E99:E101)</f>
        <v>302</v>
      </c>
      <c r="F98" s="109">
        <f aca="true" t="shared" si="36" ref="F98:M98">SUM(F99:F101)</f>
        <v>203</v>
      </c>
      <c r="G98" s="20">
        <f t="shared" si="36"/>
        <v>0</v>
      </c>
      <c r="H98" s="20">
        <f t="shared" si="36"/>
        <v>0</v>
      </c>
      <c r="I98" s="20">
        <f t="shared" si="36"/>
        <v>0</v>
      </c>
      <c r="J98" s="20">
        <f t="shared" si="36"/>
        <v>0</v>
      </c>
      <c r="K98" s="20">
        <f t="shared" si="36"/>
        <v>0</v>
      </c>
      <c r="L98" s="20">
        <f t="shared" si="36"/>
        <v>0</v>
      </c>
      <c r="M98" s="111">
        <f t="shared" si="36"/>
        <v>203</v>
      </c>
    </row>
    <row r="99" spans="1:13" s="10" customFormat="1" ht="15.75">
      <c r="A99" s="38" t="s">
        <v>23</v>
      </c>
      <c r="B99" s="8">
        <v>211</v>
      </c>
      <c r="C99" s="59" t="s">
        <v>1</v>
      </c>
      <c r="D99" s="59">
        <v>108</v>
      </c>
      <c r="E99" s="9">
        <v>232</v>
      </c>
      <c r="F99" s="105">
        <f>SUM(G99:M99)</f>
        <v>156</v>
      </c>
      <c r="G99" s="9"/>
      <c r="H99" s="9"/>
      <c r="I99" s="9"/>
      <c r="J99" s="9"/>
      <c r="K99" s="9"/>
      <c r="L99" s="9"/>
      <c r="M99" s="80">
        <v>156</v>
      </c>
    </row>
    <row r="100" spans="1:13" s="10" customFormat="1" ht="15.75" hidden="1">
      <c r="A100" s="38" t="s">
        <v>23</v>
      </c>
      <c r="B100" s="8">
        <v>212</v>
      </c>
      <c r="C100" s="59" t="s">
        <v>2</v>
      </c>
      <c r="D100" s="59"/>
      <c r="E100" s="9">
        <v>0</v>
      </c>
      <c r="F100" s="105">
        <f>SUM(G100:M100)</f>
        <v>0</v>
      </c>
      <c r="G100" s="9"/>
      <c r="H100" s="9"/>
      <c r="I100" s="9"/>
      <c r="J100" s="9"/>
      <c r="K100" s="9"/>
      <c r="L100" s="9"/>
      <c r="M100" s="80"/>
    </row>
    <row r="101" spans="1:13" s="10" customFormat="1" ht="15.75">
      <c r="A101" s="38" t="s">
        <v>23</v>
      </c>
      <c r="B101" s="8">
        <v>213</v>
      </c>
      <c r="C101" s="59" t="s">
        <v>3</v>
      </c>
      <c r="D101" s="59">
        <v>32</v>
      </c>
      <c r="E101" s="9">
        <v>70</v>
      </c>
      <c r="F101" s="105">
        <f>SUM(G101:M101)</f>
        <v>47</v>
      </c>
      <c r="G101" s="9"/>
      <c r="H101" s="9"/>
      <c r="I101" s="9"/>
      <c r="J101" s="9"/>
      <c r="K101" s="9"/>
      <c r="L101" s="9"/>
      <c r="M101" s="123">
        <v>47</v>
      </c>
    </row>
    <row r="102" spans="1:13" s="10" customFormat="1" ht="15.75">
      <c r="A102" s="40" t="s">
        <v>23</v>
      </c>
      <c r="B102" s="5">
        <v>220</v>
      </c>
      <c r="C102" s="60" t="s">
        <v>4</v>
      </c>
      <c r="D102" s="6">
        <f>SUM(D103:D108)</f>
        <v>4</v>
      </c>
      <c r="E102" s="6">
        <f>SUM(E103:E108)</f>
        <v>8</v>
      </c>
      <c r="F102" s="109">
        <f aca="true" t="shared" si="37" ref="F102:M102">SUM(F103:F108)</f>
        <v>4</v>
      </c>
      <c r="G102" s="6">
        <f t="shared" si="37"/>
        <v>0</v>
      </c>
      <c r="H102" s="6">
        <f t="shared" si="37"/>
        <v>0</v>
      </c>
      <c r="I102" s="6">
        <f t="shared" si="37"/>
        <v>0</v>
      </c>
      <c r="J102" s="6">
        <f t="shared" si="37"/>
        <v>0</v>
      </c>
      <c r="K102" s="6">
        <f t="shared" si="37"/>
        <v>0</v>
      </c>
      <c r="L102" s="6">
        <f t="shared" si="37"/>
        <v>0</v>
      </c>
      <c r="M102" s="112">
        <f t="shared" si="37"/>
        <v>4</v>
      </c>
    </row>
    <row r="103" spans="1:13" s="10" customFormat="1" ht="15.75">
      <c r="A103" s="38" t="s">
        <v>23</v>
      </c>
      <c r="B103" s="8">
        <v>221</v>
      </c>
      <c r="C103" s="59" t="s">
        <v>5</v>
      </c>
      <c r="D103" s="59">
        <v>4</v>
      </c>
      <c r="E103" s="9">
        <v>8</v>
      </c>
      <c r="F103" s="105">
        <f aca="true" t="shared" si="38" ref="F103:F108">SUM(G103:M103)</f>
        <v>4</v>
      </c>
      <c r="G103" s="9"/>
      <c r="H103" s="9"/>
      <c r="I103" s="9"/>
      <c r="J103" s="9"/>
      <c r="K103" s="9"/>
      <c r="L103" s="9"/>
      <c r="M103" s="80">
        <v>4</v>
      </c>
    </row>
    <row r="104" spans="1:13" s="10" customFormat="1" ht="15.75" hidden="1">
      <c r="A104" s="38" t="s">
        <v>23</v>
      </c>
      <c r="B104" s="8">
        <v>222</v>
      </c>
      <c r="C104" s="59" t="s">
        <v>6</v>
      </c>
      <c r="D104" s="59"/>
      <c r="E104" s="9">
        <v>0</v>
      </c>
      <c r="F104" s="105">
        <f t="shared" si="38"/>
        <v>0</v>
      </c>
      <c r="G104" s="9"/>
      <c r="H104" s="9"/>
      <c r="I104" s="9"/>
      <c r="J104" s="9"/>
      <c r="K104" s="9"/>
      <c r="L104" s="9"/>
      <c r="M104" s="80"/>
    </row>
    <row r="105" spans="1:13" s="10" customFormat="1" ht="15.75" hidden="1">
      <c r="A105" s="38" t="s">
        <v>23</v>
      </c>
      <c r="B105" s="8">
        <v>223</v>
      </c>
      <c r="C105" s="59" t="s">
        <v>7</v>
      </c>
      <c r="D105" s="59"/>
      <c r="E105" s="9">
        <v>0</v>
      </c>
      <c r="F105" s="105">
        <f t="shared" si="38"/>
        <v>0</v>
      </c>
      <c r="G105" s="9"/>
      <c r="H105" s="9"/>
      <c r="I105" s="9"/>
      <c r="J105" s="9"/>
      <c r="K105" s="9"/>
      <c r="L105" s="9"/>
      <c r="M105" s="80"/>
    </row>
    <row r="106" spans="1:13" s="10" customFormat="1" ht="15.75" hidden="1">
      <c r="A106" s="38" t="s">
        <v>23</v>
      </c>
      <c r="B106" s="8">
        <v>224</v>
      </c>
      <c r="C106" s="59" t="s">
        <v>8</v>
      </c>
      <c r="D106" s="59"/>
      <c r="E106" s="9">
        <v>0</v>
      </c>
      <c r="F106" s="105">
        <f t="shared" si="38"/>
        <v>0</v>
      </c>
      <c r="G106" s="9"/>
      <c r="H106" s="9"/>
      <c r="I106" s="9"/>
      <c r="J106" s="9"/>
      <c r="K106" s="9"/>
      <c r="L106" s="9"/>
      <c r="M106" s="80"/>
    </row>
    <row r="107" spans="1:13" s="10" customFormat="1" ht="15.75" hidden="1">
      <c r="A107" s="38" t="s">
        <v>23</v>
      </c>
      <c r="B107" s="8">
        <v>225</v>
      </c>
      <c r="C107" s="59" t="s">
        <v>9</v>
      </c>
      <c r="D107" s="59"/>
      <c r="E107" s="9">
        <v>0</v>
      </c>
      <c r="F107" s="105">
        <f t="shared" si="38"/>
        <v>0</v>
      </c>
      <c r="G107" s="9"/>
      <c r="H107" s="9"/>
      <c r="I107" s="9"/>
      <c r="J107" s="9"/>
      <c r="K107" s="9"/>
      <c r="L107" s="9"/>
      <c r="M107" s="80"/>
    </row>
    <row r="108" spans="1:13" s="10" customFormat="1" ht="15.75">
      <c r="A108" s="38" t="s">
        <v>23</v>
      </c>
      <c r="B108" s="8">
        <v>226</v>
      </c>
      <c r="C108" s="59" t="s">
        <v>10</v>
      </c>
      <c r="D108" s="59">
        <v>0</v>
      </c>
      <c r="E108" s="9">
        <v>0</v>
      </c>
      <c r="F108" s="105">
        <f t="shared" si="38"/>
        <v>0</v>
      </c>
      <c r="G108" s="9"/>
      <c r="H108" s="9"/>
      <c r="I108" s="9"/>
      <c r="J108" s="9"/>
      <c r="K108" s="9"/>
      <c r="L108" s="9"/>
      <c r="M108" s="80"/>
    </row>
    <row r="109" spans="1:13" s="7" customFormat="1" ht="15.75">
      <c r="A109" s="40" t="s">
        <v>23</v>
      </c>
      <c r="B109" s="5">
        <v>300</v>
      </c>
      <c r="C109" s="60" t="s">
        <v>13</v>
      </c>
      <c r="D109" s="6">
        <f>SUM(D110:D111)</f>
        <v>0</v>
      </c>
      <c r="E109" s="6">
        <f>SUM(E110:E111)</f>
        <v>35</v>
      </c>
      <c r="F109" s="109">
        <f aca="true" t="shared" si="39" ref="F109:M109">SUM(F110:F111)</f>
        <v>6.2</v>
      </c>
      <c r="G109" s="6">
        <f t="shared" si="39"/>
        <v>0</v>
      </c>
      <c r="H109" s="6">
        <f t="shared" si="39"/>
        <v>0</v>
      </c>
      <c r="I109" s="6">
        <f t="shared" si="39"/>
        <v>0</v>
      </c>
      <c r="J109" s="6">
        <f t="shared" si="39"/>
        <v>0</v>
      </c>
      <c r="K109" s="6">
        <f t="shared" si="39"/>
        <v>0</v>
      </c>
      <c r="L109" s="6">
        <f t="shared" si="39"/>
        <v>0</v>
      </c>
      <c r="M109" s="112">
        <f t="shared" si="39"/>
        <v>6.2</v>
      </c>
    </row>
    <row r="110" spans="1:13" s="10" customFormat="1" ht="15.75">
      <c r="A110" s="38" t="s">
        <v>23</v>
      </c>
      <c r="B110" s="8">
        <v>310</v>
      </c>
      <c r="C110" s="59" t="s">
        <v>14</v>
      </c>
      <c r="D110" s="59">
        <v>0</v>
      </c>
      <c r="E110" s="9">
        <v>15</v>
      </c>
      <c r="F110" s="105">
        <f>SUM(G110:M110)</f>
        <v>2</v>
      </c>
      <c r="G110" s="9"/>
      <c r="H110" s="9"/>
      <c r="I110" s="9"/>
      <c r="J110" s="9"/>
      <c r="K110" s="9"/>
      <c r="L110" s="9"/>
      <c r="M110" s="80">
        <v>2</v>
      </c>
    </row>
    <row r="111" spans="1:13" s="10" customFormat="1" ht="15.75">
      <c r="A111" s="38" t="s">
        <v>23</v>
      </c>
      <c r="B111" s="8">
        <v>340</v>
      </c>
      <c r="C111" s="59" t="s">
        <v>15</v>
      </c>
      <c r="D111" s="59">
        <v>0</v>
      </c>
      <c r="E111" s="9">
        <v>20</v>
      </c>
      <c r="F111" s="105">
        <f>SUM(G111:M111)</f>
        <v>4.2</v>
      </c>
      <c r="G111" s="9"/>
      <c r="H111" s="9"/>
      <c r="I111" s="9"/>
      <c r="J111" s="9"/>
      <c r="K111" s="9"/>
      <c r="L111" s="9"/>
      <c r="M111" s="123">
        <v>4.2</v>
      </c>
    </row>
    <row r="112" spans="1:13" s="29" customFormat="1" ht="18.75">
      <c r="A112" s="127" t="s">
        <v>29</v>
      </c>
      <c r="B112" s="128"/>
      <c r="C112" s="128"/>
      <c r="D112" s="27">
        <f>SUM(D98,D102,D109)</f>
        <v>144</v>
      </c>
      <c r="E112" s="27">
        <f>SUM(E98,E102,E109)</f>
        <v>345</v>
      </c>
      <c r="F112" s="110">
        <f aca="true" t="shared" si="40" ref="F112:M112">SUM(F98,F102,F109)</f>
        <v>213.2</v>
      </c>
      <c r="G112" s="27">
        <f t="shared" si="40"/>
        <v>0</v>
      </c>
      <c r="H112" s="27">
        <f t="shared" si="40"/>
        <v>0</v>
      </c>
      <c r="I112" s="27">
        <f t="shared" si="40"/>
        <v>0</v>
      </c>
      <c r="J112" s="27">
        <f t="shared" si="40"/>
        <v>0</v>
      </c>
      <c r="K112" s="27">
        <f t="shared" si="40"/>
        <v>0</v>
      </c>
      <c r="L112" s="27">
        <f t="shared" si="40"/>
        <v>0</v>
      </c>
      <c r="M112" s="106">
        <f t="shared" si="40"/>
        <v>213.2</v>
      </c>
    </row>
    <row r="113" spans="1:13" s="52" customFormat="1" ht="31.5" customHeight="1" hidden="1">
      <c r="A113" s="134" t="s">
        <v>66</v>
      </c>
      <c r="B113" s="135"/>
      <c r="C113" s="136"/>
      <c r="D113" s="118"/>
      <c r="E113" s="30"/>
      <c r="F113" s="77"/>
      <c r="G113" s="30"/>
      <c r="H113" s="30"/>
      <c r="I113" s="30"/>
      <c r="J113" s="30"/>
      <c r="K113" s="30"/>
      <c r="L113" s="30"/>
      <c r="M113" s="30"/>
    </row>
    <row r="114" spans="1:13" s="53" customFormat="1" ht="32.25" customHeight="1" hidden="1">
      <c r="A114" s="42" t="s">
        <v>68</v>
      </c>
      <c r="B114" s="22" t="s">
        <v>47</v>
      </c>
      <c r="C114" s="59" t="s">
        <v>74</v>
      </c>
      <c r="D114" s="59"/>
      <c r="E114" s="21"/>
      <c r="F114" s="76"/>
      <c r="G114" s="21"/>
      <c r="H114" s="21"/>
      <c r="I114" s="21"/>
      <c r="J114" s="21"/>
      <c r="K114" s="21"/>
      <c r="L114" s="21"/>
      <c r="M114" s="21"/>
    </row>
    <row r="115" spans="1:13" s="53" customFormat="1" ht="18" customHeight="1" hidden="1">
      <c r="A115" s="42" t="s">
        <v>65</v>
      </c>
      <c r="B115" s="22" t="s">
        <v>50</v>
      </c>
      <c r="C115" s="59" t="s">
        <v>73</v>
      </c>
      <c r="D115" s="59"/>
      <c r="E115" s="21"/>
      <c r="F115" s="76"/>
      <c r="G115" s="21"/>
      <c r="H115" s="21"/>
      <c r="I115" s="21"/>
      <c r="J115" s="21"/>
      <c r="K115" s="21"/>
      <c r="L115" s="21"/>
      <c r="M115" s="21"/>
    </row>
    <row r="116" spans="1:13" s="53" customFormat="1" ht="14.25" customHeight="1" hidden="1">
      <c r="A116" s="42" t="s">
        <v>65</v>
      </c>
      <c r="B116" s="22" t="s">
        <v>47</v>
      </c>
      <c r="C116" s="59" t="s">
        <v>73</v>
      </c>
      <c r="D116" s="59"/>
      <c r="E116" s="21"/>
      <c r="F116" s="76"/>
      <c r="G116" s="21"/>
      <c r="H116" s="21"/>
      <c r="I116" s="21"/>
      <c r="J116" s="21"/>
      <c r="K116" s="21"/>
      <c r="L116" s="21"/>
      <c r="M116" s="21"/>
    </row>
    <row r="117" spans="1:13" s="53" customFormat="1" ht="15.75" customHeight="1" hidden="1">
      <c r="A117" s="42" t="s">
        <v>65</v>
      </c>
      <c r="B117" s="22" t="s">
        <v>49</v>
      </c>
      <c r="C117" s="59" t="s">
        <v>73</v>
      </c>
      <c r="D117" s="59"/>
      <c r="E117" s="21"/>
      <c r="F117" s="76"/>
      <c r="G117" s="21"/>
      <c r="H117" s="21"/>
      <c r="I117" s="21"/>
      <c r="J117" s="21"/>
      <c r="K117" s="21"/>
      <c r="L117" s="21"/>
      <c r="M117" s="21"/>
    </row>
    <row r="118" spans="1:13" s="53" customFormat="1" ht="18" customHeight="1" hidden="1">
      <c r="A118" s="42" t="s">
        <v>65</v>
      </c>
      <c r="B118" s="22" t="s">
        <v>54</v>
      </c>
      <c r="C118" s="59" t="s">
        <v>73</v>
      </c>
      <c r="D118" s="59"/>
      <c r="E118" s="21"/>
      <c r="F118" s="76"/>
      <c r="G118" s="21"/>
      <c r="H118" s="21"/>
      <c r="I118" s="21"/>
      <c r="J118" s="21"/>
      <c r="K118" s="21"/>
      <c r="L118" s="21"/>
      <c r="M118" s="21"/>
    </row>
    <row r="119" spans="1:13" s="54" customFormat="1" ht="18.75" hidden="1">
      <c r="A119" s="127" t="s">
        <v>64</v>
      </c>
      <c r="B119" s="128"/>
      <c r="C119" s="128"/>
      <c r="D119" s="83"/>
      <c r="E119" s="27">
        <f>SUM(E114:E118)</f>
        <v>0</v>
      </c>
      <c r="F119" s="77">
        <f aca="true" t="shared" si="41" ref="F119:M119">SUM(F114:F118)</f>
        <v>0</v>
      </c>
      <c r="G119" s="27">
        <f t="shared" si="41"/>
        <v>0</v>
      </c>
      <c r="H119" s="27">
        <f t="shared" si="41"/>
        <v>0</v>
      </c>
      <c r="I119" s="27">
        <f t="shared" si="41"/>
        <v>0</v>
      </c>
      <c r="J119" s="27">
        <f t="shared" si="41"/>
        <v>0</v>
      </c>
      <c r="K119" s="27"/>
      <c r="L119" s="27"/>
      <c r="M119" s="27">
        <f t="shared" si="41"/>
        <v>0</v>
      </c>
    </row>
    <row r="120" spans="1:13" s="52" customFormat="1" ht="18.75" hidden="1">
      <c r="A120" s="129" t="s">
        <v>61</v>
      </c>
      <c r="B120" s="130"/>
      <c r="C120" s="131"/>
      <c r="D120" s="117"/>
      <c r="E120" s="30"/>
      <c r="F120" s="77"/>
      <c r="G120" s="30"/>
      <c r="H120" s="30"/>
      <c r="I120" s="30"/>
      <c r="J120" s="30"/>
      <c r="K120" s="30"/>
      <c r="L120" s="30"/>
      <c r="M120" s="30"/>
    </row>
    <row r="121" spans="1:13" s="53" customFormat="1" ht="15.75" hidden="1">
      <c r="A121" s="42" t="s">
        <v>69</v>
      </c>
      <c r="B121" s="22" t="s">
        <v>70</v>
      </c>
      <c r="C121" s="33" t="s">
        <v>71</v>
      </c>
      <c r="D121" s="33"/>
      <c r="E121" s="21"/>
      <c r="F121" s="76"/>
      <c r="G121" s="21"/>
      <c r="H121" s="21"/>
      <c r="I121" s="21"/>
      <c r="J121" s="21"/>
      <c r="K121" s="21"/>
      <c r="L121" s="21"/>
      <c r="M121" s="21"/>
    </row>
    <row r="122" spans="1:13" s="53" customFormat="1" ht="15.75" hidden="1">
      <c r="A122" s="42" t="s">
        <v>62</v>
      </c>
      <c r="B122" s="22" t="s">
        <v>47</v>
      </c>
      <c r="C122" s="33" t="s">
        <v>72</v>
      </c>
      <c r="D122" s="33"/>
      <c r="E122" s="21"/>
      <c r="F122" s="76"/>
      <c r="G122" s="21"/>
      <c r="H122" s="21"/>
      <c r="I122" s="21"/>
      <c r="J122" s="21"/>
      <c r="K122" s="21"/>
      <c r="L122" s="21"/>
      <c r="M122" s="21"/>
    </row>
    <row r="123" spans="1:13" s="54" customFormat="1" ht="18.75" hidden="1">
      <c r="A123" s="127" t="s">
        <v>63</v>
      </c>
      <c r="B123" s="128"/>
      <c r="C123" s="128"/>
      <c r="D123" s="83"/>
      <c r="E123" s="27">
        <f>SUM(E121:E122)</f>
        <v>0</v>
      </c>
      <c r="F123" s="77">
        <f aca="true" t="shared" si="42" ref="F123:M123">SUM(F121:F122)</f>
        <v>0</v>
      </c>
      <c r="G123" s="27">
        <f t="shared" si="42"/>
        <v>0</v>
      </c>
      <c r="H123" s="27">
        <f t="shared" si="42"/>
        <v>0</v>
      </c>
      <c r="I123" s="27">
        <f t="shared" si="42"/>
        <v>0</v>
      </c>
      <c r="J123" s="27">
        <f t="shared" si="42"/>
        <v>0</v>
      </c>
      <c r="K123" s="27"/>
      <c r="L123" s="27"/>
      <c r="M123" s="27">
        <f t="shared" si="42"/>
        <v>0</v>
      </c>
    </row>
    <row r="124" spans="1:13" ht="38.25" customHeight="1">
      <c r="A124" s="132" t="s">
        <v>111</v>
      </c>
      <c r="B124" s="133"/>
      <c r="C124" s="133"/>
      <c r="D124" s="119"/>
      <c r="E124" s="4"/>
      <c r="F124" s="78"/>
      <c r="G124" s="4"/>
      <c r="H124" s="4"/>
      <c r="I124" s="4"/>
      <c r="J124" s="4"/>
      <c r="K124" s="4"/>
      <c r="L124" s="4"/>
      <c r="M124" s="4"/>
    </row>
    <row r="125" spans="1:13" ht="23.25" customHeight="1">
      <c r="A125" s="57" t="s">
        <v>68</v>
      </c>
      <c r="B125" s="8">
        <v>310</v>
      </c>
      <c r="C125" s="59" t="s">
        <v>14</v>
      </c>
      <c r="D125" s="59">
        <v>26</v>
      </c>
      <c r="E125" s="87">
        <v>10</v>
      </c>
      <c r="F125" s="76">
        <f>SUM(G125:M125)</f>
        <v>5</v>
      </c>
      <c r="G125" s="92"/>
      <c r="H125" s="92">
        <v>5</v>
      </c>
      <c r="I125" s="92"/>
      <c r="J125" s="92"/>
      <c r="K125" s="92"/>
      <c r="L125" s="92"/>
      <c r="M125" s="92"/>
    </row>
    <row r="126" spans="1:13" s="91" customFormat="1" ht="22.5" customHeight="1">
      <c r="A126" s="57" t="s">
        <v>68</v>
      </c>
      <c r="B126" s="8">
        <v>340</v>
      </c>
      <c r="C126" s="59" t="s">
        <v>15</v>
      </c>
      <c r="D126" s="59">
        <v>0</v>
      </c>
      <c r="E126" s="9">
        <v>10</v>
      </c>
      <c r="F126" s="76">
        <f>SUM(G126:M126)</f>
        <v>2</v>
      </c>
      <c r="G126" s="87">
        <v>2</v>
      </c>
      <c r="H126" s="92"/>
      <c r="I126" s="92"/>
      <c r="J126" s="92"/>
      <c r="K126" s="92"/>
      <c r="L126" s="92"/>
      <c r="M126" s="92"/>
    </row>
    <row r="127" spans="1:13" s="91" customFormat="1" ht="19.5" customHeight="1">
      <c r="A127" s="57" t="s">
        <v>65</v>
      </c>
      <c r="B127" s="8">
        <v>226</v>
      </c>
      <c r="C127" s="59" t="s">
        <v>10</v>
      </c>
      <c r="D127" s="59">
        <v>0</v>
      </c>
      <c r="E127" s="9">
        <v>5</v>
      </c>
      <c r="F127" s="76">
        <f>SUM(G127:M127)</f>
        <v>5</v>
      </c>
      <c r="G127" s="87">
        <v>5</v>
      </c>
      <c r="H127" s="92"/>
      <c r="I127" s="92"/>
      <c r="J127" s="92"/>
      <c r="K127" s="92"/>
      <c r="L127" s="92"/>
      <c r="M127" s="92"/>
    </row>
    <row r="128" spans="1:13" s="88" customFormat="1" ht="18.75">
      <c r="A128" s="57" t="s">
        <v>65</v>
      </c>
      <c r="B128" s="8">
        <v>310</v>
      </c>
      <c r="C128" s="59" t="s">
        <v>14</v>
      </c>
      <c r="D128" s="59">
        <v>8</v>
      </c>
      <c r="E128" s="9">
        <v>3625</v>
      </c>
      <c r="F128" s="76">
        <f>SUM(G128:M128)</f>
        <v>4</v>
      </c>
      <c r="G128" s="87">
        <v>4</v>
      </c>
      <c r="H128" s="84"/>
      <c r="I128" s="84"/>
      <c r="J128" s="84"/>
      <c r="K128" s="84"/>
      <c r="L128" s="84"/>
      <c r="M128" s="84"/>
    </row>
    <row r="129" spans="1:13" s="88" customFormat="1" ht="18.75">
      <c r="A129" s="57" t="s">
        <v>65</v>
      </c>
      <c r="B129" s="8">
        <v>340</v>
      </c>
      <c r="C129" s="59" t="s">
        <v>15</v>
      </c>
      <c r="D129" s="59">
        <v>0</v>
      </c>
      <c r="E129" s="9">
        <v>20</v>
      </c>
      <c r="F129" s="76">
        <f>SUM(G129:M129)</f>
        <v>2</v>
      </c>
      <c r="G129" s="87">
        <v>2</v>
      </c>
      <c r="H129" s="84"/>
      <c r="I129" s="84"/>
      <c r="J129" s="84"/>
      <c r="K129" s="84"/>
      <c r="L129" s="84"/>
      <c r="M129" s="84"/>
    </row>
    <row r="130" spans="1:13" s="29" customFormat="1" ht="18.75">
      <c r="A130" s="127" t="s">
        <v>64</v>
      </c>
      <c r="B130" s="128"/>
      <c r="C130" s="128"/>
      <c r="D130" s="27">
        <f>D126+D127+D128+D129+D125</f>
        <v>34</v>
      </c>
      <c r="E130" s="27">
        <f>E126+E127+E128+E129+E125</f>
        <v>3670</v>
      </c>
      <c r="F130" s="77">
        <f aca="true" t="shared" si="43" ref="F130:M130">F126+F127+F128+F129+F125</f>
        <v>18</v>
      </c>
      <c r="G130" s="27">
        <f t="shared" si="43"/>
        <v>13</v>
      </c>
      <c r="H130" s="27">
        <f t="shared" si="43"/>
        <v>5</v>
      </c>
      <c r="I130" s="27">
        <f t="shared" si="43"/>
        <v>0</v>
      </c>
      <c r="J130" s="27">
        <f t="shared" si="43"/>
        <v>0</v>
      </c>
      <c r="K130" s="27">
        <f t="shared" si="43"/>
        <v>0</v>
      </c>
      <c r="L130" s="27"/>
      <c r="M130" s="27">
        <f t="shared" si="43"/>
        <v>0</v>
      </c>
    </row>
    <row r="131" spans="1:13" s="29" customFormat="1" ht="32.25" customHeight="1">
      <c r="A131" s="132" t="s">
        <v>61</v>
      </c>
      <c r="B131" s="133"/>
      <c r="C131" s="133"/>
      <c r="D131" s="119"/>
      <c r="E131" s="4"/>
      <c r="F131" s="78"/>
      <c r="G131" s="4"/>
      <c r="H131" s="4"/>
      <c r="I131" s="4"/>
      <c r="J131" s="4"/>
      <c r="K131" s="4"/>
      <c r="L131" s="4"/>
      <c r="M131" s="4"/>
    </row>
    <row r="132" spans="1:13" s="29" customFormat="1" ht="18.75">
      <c r="A132" s="57" t="s">
        <v>117</v>
      </c>
      <c r="B132" s="8">
        <v>211</v>
      </c>
      <c r="C132" s="59" t="s">
        <v>1</v>
      </c>
      <c r="D132" s="59">
        <v>0</v>
      </c>
      <c r="E132" s="87">
        <v>45</v>
      </c>
      <c r="F132" s="105">
        <f>SUM(G132:M132)</f>
        <v>55</v>
      </c>
      <c r="G132" s="84"/>
      <c r="H132" s="84"/>
      <c r="I132" s="87"/>
      <c r="J132" s="84"/>
      <c r="K132" s="84"/>
      <c r="L132" s="84"/>
      <c r="M132" s="102">
        <v>55</v>
      </c>
    </row>
    <row r="133" spans="1:13" s="29" customFormat="1" ht="18.75">
      <c r="A133" s="57" t="s">
        <v>117</v>
      </c>
      <c r="B133" s="8">
        <v>213</v>
      </c>
      <c r="C133" s="59" t="s">
        <v>3</v>
      </c>
      <c r="D133" s="59">
        <v>0</v>
      </c>
      <c r="E133" s="87">
        <v>15</v>
      </c>
      <c r="F133" s="105">
        <f>SUM(G133:M133)</f>
        <v>16</v>
      </c>
      <c r="G133" s="84"/>
      <c r="H133" s="84"/>
      <c r="I133" s="87"/>
      <c r="J133" s="84"/>
      <c r="K133" s="84"/>
      <c r="L133" s="84"/>
      <c r="M133" s="102">
        <v>16</v>
      </c>
    </row>
    <row r="134" spans="1:13" s="29" customFormat="1" ht="18.75">
      <c r="A134" s="57" t="s">
        <v>117</v>
      </c>
      <c r="B134" s="8">
        <v>340</v>
      </c>
      <c r="C134" s="59" t="s">
        <v>15</v>
      </c>
      <c r="D134" s="59">
        <v>0</v>
      </c>
      <c r="E134" s="87">
        <v>3</v>
      </c>
      <c r="F134" s="105">
        <f>SUM(G134:M134)</f>
        <v>4</v>
      </c>
      <c r="G134" s="84"/>
      <c r="H134" s="84"/>
      <c r="I134" s="87"/>
      <c r="J134" s="84"/>
      <c r="K134" s="84"/>
      <c r="L134" s="84"/>
      <c r="M134" s="102">
        <v>4</v>
      </c>
    </row>
    <row r="135" spans="1:13" s="29" customFormat="1" ht="79.5" customHeight="1">
      <c r="A135" s="63" t="s">
        <v>128</v>
      </c>
      <c r="B135" s="8">
        <v>225</v>
      </c>
      <c r="C135" s="60" t="s">
        <v>129</v>
      </c>
      <c r="D135" s="59">
        <v>0</v>
      </c>
      <c r="E135" s="87">
        <v>5931</v>
      </c>
      <c r="F135" s="105">
        <f>SUM(G135:M135)</f>
        <v>58.7</v>
      </c>
      <c r="G135" s="87">
        <v>10</v>
      </c>
      <c r="H135" s="84"/>
      <c r="I135" s="87"/>
      <c r="J135" s="87">
        <v>48.7</v>
      </c>
      <c r="K135" s="84"/>
      <c r="L135" s="84"/>
      <c r="M135" s="102"/>
    </row>
    <row r="136" spans="1:13" s="29" customFormat="1" ht="64.5" customHeight="1" hidden="1">
      <c r="A136" s="63"/>
      <c r="B136" s="8"/>
      <c r="C136" s="60"/>
      <c r="D136" s="60"/>
      <c r="E136" s="87">
        <v>319</v>
      </c>
      <c r="F136" s="105">
        <f>SUM(G136:M136)</f>
        <v>197.3</v>
      </c>
      <c r="G136" s="84"/>
      <c r="H136" s="84"/>
      <c r="I136" s="87"/>
      <c r="J136" s="87">
        <v>148</v>
      </c>
      <c r="K136" s="102">
        <v>49.3</v>
      </c>
      <c r="L136" s="102"/>
      <c r="M136" s="102"/>
    </row>
    <row r="137" spans="1:13" s="29" customFormat="1" ht="18.75">
      <c r="A137" s="127" t="s">
        <v>63</v>
      </c>
      <c r="B137" s="128"/>
      <c r="C137" s="128"/>
      <c r="D137" s="27">
        <f>D135+D134+D133+D132</f>
        <v>0</v>
      </c>
      <c r="E137" s="27">
        <f>E135+E134+E133+E132</f>
        <v>5994</v>
      </c>
      <c r="F137" s="110">
        <f aca="true" t="shared" si="44" ref="F137:M137">F135+F134+F133+F132</f>
        <v>133.7</v>
      </c>
      <c r="G137" s="106">
        <f t="shared" si="44"/>
        <v>10</v>
      </c>
      <c r="H137" s="106">
        <f t="shared" si="44"/>
        <v>0</v>
      </c>
      <c r="I137" s="106">
        <f t="shared" si="44"/>
        <v>0</v>
      </c>
      <c r="J137" s="106">
        <f t="shared" si="44"/>
        <v>48.7</v>
      </c>
      <c r="K137" s="106">
        <f t="shared" si="44"/>
        <v>0</v>
      </c>
      <c r="L137" s="106"/>
      <c r="M137" s="106">
        <f t="shared" si="44"/>
        <v>75</v>
      </c>
    </row>
    <row r="138" spans="1:13" ht="19.5" customHeight="1">
      <c r="A138" s="34" t="s">
        <v>31</v>
      </c>
      <c r="B138" s="3"/>
      <c r="C138" s="4"/>
      <c r="D138" s="4"/>
      <c r="E138" s="4"/>
      <c r="F138" s="78"/>
      <c r="G138" s="4"/>
      <c r="H138" s="4"/>
      <c r="I138" s="4"/>
      <c r="J138" s="4"/>
      <c r="K138" s="4"/>
      <c r="L138" s="4"/>
      <c r="M138" s="4"/>
    </row>
    <row r="139" spans="1:13" s="56" customFormat="1" ht="16.5" customHeight="1">
      <c r="A139" s="57"/>
      <c r="B139" s="57"/>
      <c r="C139" s="20" t="s">
        <v>89</v>
      </c>
      <c r="D139" s="20">
        <f>SUM(D140:D145)</f>
        <v>0</v>
      </c>
      <c r="E139" s="20">
        <f>SUM(E140:E145)</f>
        <v>0</v>
      </c>
      <c r="F139" s="71">
        <f aca="true" t="shared" si="45" ref="F139:M139">SUM(F140:F145)</f>
        <v>10</v>
      </c>
      <c r="G139" s="20">
        <f t="shared" si="45"/>
        <v>0</v>
      </c>
      <c r="H139" s="20">
        <f t="shared" si="45"/>
        <v>10</v>
      </c>
      <c r="I139" s="20">
        <f t="shared" si="45"/>
        <v>0</v>
      </c>
      <c r="J139" s="20">
        <f t="shared" si="45"/>
        <v>0</v>
      </c>
      <c r="K139" s="20">
        <f t="shared" si="45"/>
        <v>0</v>
      </c>
      <c r="L139" s="20"/>
      <c r="M139" s="20">
        <f t="shared" si="45"/>
        <v>0</v>
      </c>
    </row>
    <row r="140" spans="1:13" s="56" customFormat="1" ht="16.5" customHeight="1" hidden="1">
      <c r="A140" s="57" t="s">
        <v>88</v>
      </c>
      <c r="B140" s="57" t="s">
        <v>52</v>
      </c>
      <c r="C140" s="21" t="s">
        <v>90</v>
      </c>
      <c r="D140" s="21"/>
      <c r="E140" s="21"/>
      <c r="F140" s="76"/>
      <c r="G140" s="21"/>
      <c r="H140" s="21"/>
      <c r="I140" s="21"/>
      <c r="J140" s="21"/>
      <c r="K140" s="21"/>
      <c r="L140" s="21"/>
      <c r="M140" s="21"/>
    </row>
    <row r="141" spans="1:13" s="56" customFormat="1" ht="81.75" customHeight="1">
      <c r="A141" s="57" t="str">
        <f>$A$142</f>
        <v>05.01</v>
      </c>
      <c r="B141" s="57" t="s">
        <v>50</v>
      </c>
      <c r="C141" s="60" t="s">
        <v>139</v>
      </c>
      <c r="D141" s="59">
        <v>0</v>
      </c>
      <c r="E141" s="21"/>
      <c r="F141" s="76">
        <f>SUM(G141:M141)</f>
        <v>10</v>
      </c>
      <c r="G141" s="21">
        <v>0</v>
      </c>
      <c r="H141" s="21">
        <v>10</v>
      </c>
      <c r="I141" s="21"/>
      <c r="J141" s="21"/>
      <c r="K141" s="21"/>
      <c r="L141" s="21"/>
      <c r="M141" s="21"/>
    </row>
    <row r="142" spans="1:13" s="56" customFormat="1" ht="16.5" customHeight="1" hidden="1">
      <c r="A142" s="57" t="s">
        <v>88</v>
      </c>
      <c r="B142" s="57" t="s">
        <v>50</v>
      </c>
      <c r="C142" s="21" t="s">
        <v>115</v>
      </c>
      <c r="D142" s="21"/>
      <c r="E142" s="21"/>
      <c r="F142" s="76">
        <f>SUM(G142:M142)</f>
        <v>0</v>
      </c>
      <c r="G142" s="21"/>
      <c r="H142" s="21"/>
      <c r="I142" s="21"/>
      <c r="J142" s="21">
        <v>0</v>
      </c>
      <c r="K142" s="21"/>
      <c r="L142" s="21"/>
      <c r="M142" s="21"/>
    </row>
    <row r="143" spans="1:13" s="56" customFormat="1" ht="16.5" customHeight="1" hidden="1">
      <c r="A143" s="57" t="s">
        <v>88</v>
      </c>
      <c r="B143" s="57" t="s">
        <v>50</v>
      </c>
      <c r="C143" s="21" t="s">
        <v>55</v>
      </c>
      <c r="D143" s="21"/>
      <c r="E143" s="21"/>
      <c r="F143" s="76">
        <f>SUM(G143:M143)</f>
        <v>0</v>
      </c>
      <c r="G143" s="21"/>
      <c r="H143" s="21"/>
      <c r="I143" s="21"/>
      <c r="J143" s="21"/>
      <c r="K143" s="21"/>
      <c r="L143" s="21"/>
      <c r="M143" s="21"/>
    </row>
    <row r="144" spans="1:13" s="56" customFormat="1" ht="16.5" customHeight="1" hidden="1">
      <c r="A144" s="57" t="s">
        <v>88</v>
      </c>
      <c r="B144" s="57" t="s">
        <v>50</v>
      </c>
      <c r="C144" s="21" t="s">
        <v>96</v>
      </c>
      <c r="D144" s="21"/>
      <c r="E144" s="21"/>
      <c r="F144" s="76">
        <f>SUM(G144:M144)</f>
        <v>0</v>
      </c>
      <c r="G144" s="21"/>
      <c r="H144" s="21"/>
      <c r="I144" s="21"/>
      <c r="J144" s="21"/>
      <c r="K144" s="21"/>
      <c r="L144" s="21"/>
      <c r="M144" s="21"/>
    </row>
    <row r="145" spans="1:13" s="56" customFormat="1" ht="16.5" customHeight="1" hidden="1">
      <c r="A145" s="57" t="s">
        <v>88</v>
      </c>
      <c r="B145" s="57" t="s">
        <v>47</v>
      </c>
      <c r="C145" s="21" t="s">
        <v>91</v>
      </c>
      <c r="D145" s="21"/>
      <c r="E145" s="21"/>
      <c r="F145" s="76"/>
      <c r="G145" s="21"/>
      <c r="H145" s="21"/>
      <c r="I145" s="21"/>
      <c r="J145" s="21"/>
      <c r="K145" s="21"/>
      <c r="L145" s="21"/>
      <c r="M145" s="21"/>
    </row>
    <row r="146" spans="1:13" s="56" customFormat="1" ht="16.5" customHeight="1">
      <c r="A146" s="57"/>
      <c r="B146" s="57"/>
      <c r="C146" s="20" t="s">
        <v>92</v>
      </c>
      <c r="D146" s="95">
        <f>D147+D148+D149+D151+D153+D159+D150+D160</f>
        <v>735</v>
      </c>
      <c r="E146" s="95">
        <f aca="true" t="shared" si="46" ref="E146:M146">E147+E148+E149+E151+E153+E159+E150+E160</f>
        <v>45432</v>
      </c>
      <c r="F146" s="72">
        <f t="shared" si="46"/>
        <v>395</v>
      </c>
      <c r="G146" s="95">
        <f t="shared" si="46"/>
        <v>85</v>
      </c>
      <c r="H146" s="95">
        <f t="shared" si="46"/>
        <v>10</v>
      </c>
      <c r="I146" s="95">
        <f t="shared" si="46"/>
        <v>0</v>
      </c>
      <c r="J146" s="95">
        <f t="shared" si="46"/>
        <v>300</v>
      </c>
      <c r="K146" s="95">
        <f t="shared" si="46"/>
        <v>0</v>
      </c>
      <c r="L146" s="95"/>
      <c r="M146" s="95">
        <f t="shared" si="46"/>
        <v>0</v>
      </c>
    </row>
    <row r="147" spans="1:13" s="56" customFormat="1" ht="24.75" customHeight="1" hidden="1">
      <c r="A147" s="57" t="s">
        <v>51</v>
      </c>
      <c r="B147" s="57" t="s">
        <v>50</v>
      </c>
      <c r="C147" s="21" t="s">
        <v>120</v>
      </c>
      <c r="D147" s="21"/>
      <c r="E147" s="23"/>
      <c r="F147" s="72"/>
      <c r="G147" s="95"/>
      <c r="H147" s="95"/>
      <c r="I147" s="95"/>
      <c r="J147" s="23"/>
      <c r="K147" s="95"/>
      <c r="L147" s="95"/>
      <c r="M147" s="20"/>
    </row>
    <row r="148" spans="1:13" s="56" customFormat="1" ht="50.25" customHeight="1">
      <c r="A148" s="57" t="s">
        <v>51</v>
      </c>
      <c r="B148" s="57" t="s">
        <v>50</v>
      </c>
      <c r="C148" s="94" t="s">
        <v>119</v>
      </c>
      <c r="D148" s="58">
        <v>0</v>
      </c>
      <c r="E148" s="21">
        <v>400</v>
      </c>
      <c r="F148" s="76">
        <f aca="true" t="shared" si="47" ref="F148:F160">SUM(G148:M148)</f>
        <v>50</v>
      </c>
      <c r="G148" s="21"/>
      <c r="H148" s="21"/>
      <c r="I148" s="21"/>
      <c r="J148" s="21">
        <v>50</v>
      </c>
      <c r="K148" s="21"/>
      <c r="L148" s="21"/>
      <c r="M148" s="21"/>
    </row>
    <row r="149" spans="1:13" s="56" customFormat="1" ht="67.5" customHeight="1">
      <c r="A149" s="57" t="s">
        <v>51</v>
      </c>
      <c r="B149" s="57" t="s">
        <v>50</v>
      </c>
      <c r="C149" s="94" t="s">
        <v>130</v>
      </c>
      <c r="D149" s="58">
        <v>0</v>
      </c>
      <c r="E149" s="21">
        <v>27533</v>
      </c>
      <c r="F149" s="76">
        <f t="shared" si="47"/>
        <v>100</v>
      </c>
      <c r="G149" s="21">
        <v>50</v>
      </c>
      <c r="H149" s="21"/>
      <c r="I149" s="21"/>
      <c r="J149" s="21">
        <v>50</v>
      </c>
      <c r="K149" s="21"/>
      <c r="L149" s="21"/>
      <c r="M149" s="21"/>
    </row>
    <row r="150" spans="1:13" s="56" customFormat="1" ht="67.5" customHeight="1">
      <c r="A150" s="57" t="s">
        <v>51</v>
      </c>
      <c r="B150" s="57" t="s">
        <v>47</v>
      </c>
      <c r="C150" s="94" t="s">
        <v>132</v>
      </c>
      <c r="D150" s="58">
        <v>207</v>
      </c>
      <c r="E150" s="21">
        <v>1449</v>
      </c>
      <c r="F150" s="76">
        <f t="shared" si="47"/>
        <v>80</v>
      </c>
      <c r="G150" s="21"/>
      <c r="H150" s="21"/>
      <c r="I150" s="21"/>
      <c r="J150" s="21">
        <v>80</v>
      </c>
      <c r="K150" s="21"/>
      <c r="L150" s="21"/>
      <c r="M150" s="21"/>
    </row>
    <row r="151" spans="1:13" s="56" customFormat="1" ht="63" customHeight="1">
      <c r="A151" s="57" t="s">
        <v>51</v>
      </c>
      <c r="B151" s="57" t="s">
        <v>50</v>
      </c>
      <c r="C151" s="94" t="s">
        <v>131</v>
      </c>
      <c r="D151" s="58">
        <v>198</v>
      </c>
      <c r="E151" s="21">
        <v>15065</v>
      </c>
      <c r="F151" s="76">
        <f t="shared" si="47"/>
        <v>50</v>
      </c>
      <c r="G151" s="21"/>
      <c r="H151" s="21"/>
      <c r="I151" s="21"/>
      <c r="J151" s="21">
        <v>50</v>
      </c>
      <c r="K151" s="21"/>
      <c r="L151" s="21"/>
      <c r="M151" s="21"/>
    </row>
    <row r="152" spans="1:13" s="56" customFormat="1" ht="60.75" customHeight="1" hidden="1">
      <c r="A152" s="57" t="s">
        <v>51</v>
      </c>
      <c r="B152" s="57" t="s">
        <v>50</v>
      </c>
      <c r="C152" s="94"/>
      <c r="D152" s="58"/>
      <c r="E152" s="21"/>
      <c r="F152" s="76">
        <f t="shared" si="47"/>
        <v>0</v>
      </c>
      <c r="G152" s="21"/>
      <c r="H152" s="21"/>
      <c r="I152" s="21"/>
      <c r="J152" s="21"/>
      <c r="K152" s="21"/>
      <c r="L152" s="21"/>
      <c r="M152" s="21"/>
    </row>
    <row r="153" spans="1:13" s="56" customFormat="1" ht="87.75" customHeight="1">
      <c r="A153" s="57" t="s">
        <v>51</v>
      </c>
      <c r="B153" s="57" t="s">
        <v>50</v>
      </c>
      <c r="C153" s="94" t="s">
        <v>133</v>
      </c>
      <c r="D153" s="58">
        <v>70</v>
      </c>
      <c r="E153" s="21">
        <v>950</v>
      </c>
      <c r="F153" s="76">
        <f t="shared" si="47"/>
        <v>70</v>
      </c>
      <c r="G153" s="21"/>
      <c r="H153" s="21"/>
      <c r="I153" s="21"/>
      <c r="J153" s="21">
        <v>70</v>
      </c>
      <c r="K153" s="21"/>
      <c r="L153" s="21"/>
      <c r="M153" s="21"/>
    </row>
    <row r="154" spans="1:13" s="56" customFormat="1" ht="16.5" customHeight="1" hidden="1">
      <c r="A154" s="57" t="s">
        <v>51</v>
      </c>
      <c r="B154" s="57" t="s">
        <v>47</v>
      </c>
      <c r="C154" s="21" t="s">
        <v>93</v>
      </c>
      <c r="D154" s="21"/>
      <c r="E154" s="21"/>
      <c r="F154" s="76">
        <f t="shared" si="47"/>
        <v>0</v>
      </c>
      <c r="G154" s="21"/>
      <c r="H154" s="21"/>
      <c r="I154" s="21"/>
      <c r="J154" s="21"/>
      <c r="K154" s="21"/>
      <c r="L154" s="21"/>
      <c r="M154" s="21"/>
    </row>
    <row r="155" spans="1:13" s="56" customFormat="1" ht="16.5" customHeight="1" hidden="1">
      <c r="A155" s="57" t="s">
        <v>51</v>
      </c>
      <c r="B155" s="57" t="s">
        <v>49</v>
      </c>
      <c r="C155" s="21" t="s">
        <v>93</v>
      </c>
      <c r="D155" s="21"/>
      <c r="E155" s="21"/>
      <c r="F155" s="76">
        <f t="shared" si="47"/>
        <v>0</v>
      </c>
      <c r="G155" s="21"/>
      <c r="H155" s="21"/>
      <c r="I155" s="21"/>
      <c r="J155" s="21"/>
      <c r="K155" s="21"/>
      <c r="L155" s="21"/>
      <c r="M155" s="21"/>
    </row>
    <row r="156" spans="1:13" s="56" customFormat="1" ht="19.5" customHeight="1" hidden="1">
      <c r="A156" s="57" t="s">
        <v>51</v>
      </c>
      <c r="B156" s="57" t="s">
        <v>52</v>
      </c>
      <c r="C156" s="21" t="s">
        <v>113</v>
      </c>
      <c r="D156" s="21"/>
      <c r="E156" s="18"/>
      <c r="F156" s="76">
        <f t="shared" si="47"/>
        <v>0</v>
      </c>
      <c r="G156" s="18"/>
      <c r="H156" s="18"/>
      <c r="I156" s="18"/>
      <c r="J156" s="18"/>
      <c r="K156" s="18"/>
      <c r="L156" s="18"/>
      <c r="M156" s="18"/>
    </row>
    <row r="157" spans="1:13" s="56" customFormat="1" ht="21" customHeight="1" hidden="1">
      <c r="A157" s="57" t="s">
        <v>51</v>
      </c>
      <c r="B157" s="57" t="s">
        <v>52</v>
      </c>
      <c r="C157" s="21" t="s">
        <v>114</v>
      </c>
      <c r="D157" s="21"/>
      <c r="E157" s="18"/>
      <c r="F157" s="76">
        <f t="shared" si="47"/>
        <v>0</v>
      </c>
      <c r="G157" s="18"/>
      <c r="H157" s="18"/>
      <c r="I157" s="18"/>
      <c r="J157" s="18"/>
      <c r="K157" s="18"/>
      <c r="L157" s="18"/>
      <c r="M157" s="18"/>
    </row>
    <row r="158" spans="1:13" s="56" customFormat="1" ht="48" customHeight="1" hidden="1">
      <c r="A158" s="57" t="s">
        <v>51</v>
      </c>
      <c r="B158" s="57" t="s">
        <v>50</v>
      </c>
      <c r="C158" s="94" t="s">
        <v>112</v>
      </c>
      <c r="D158" s="58"/>
      <c r="E158" s="18"/>
      <c r="F158" s="76">
        <f t="shared" si="47"/>
        <v>0</v>
      </c>
      <c r="G158" s="18"/>
      <c r="H158" s="18"/>
      <c r="I158" s="18"/>
      <c r="J158" s="18"/>
      <c r="K158" s="18"/>
      <c r="L158" s="18"/>
      <c r="M158" s="18"/>
    </row>
    <row r="159" spans="1:13" s="56" customFormat="1" ht="66" customHeight="1">
      <c r="A159" s="57" t="s">
        <v>51</v>
      </c>
      <c r="B159" s="57" t="s">
        <v>49</v>
      </c>
      <c r="C159" s="94" t="s">
        <v>134</v>
      </c>
      <c r="D159" s="58">
        <v>80</v>
      </c>
      <c r="E159" s="18">
        <v>35</v>
      </c>
      <c r="F159" s="76">
        <f t="shared" si="47"/>
        <v>35</v>
      </c>
      <c r="G159" s="18">
        <v>35</v>
      </c>
      <c r="H159" s="18"/>
      <c r="I159" s="18"/>
      <c r="J159" s="18">
        <v>0</v>
      </c>
      <c r="K159" s="18"/>
      <c r="L159" s="18"/>
      <c r="M159" s="18"/>
    </row>
    <row r="160" spans="1:13" s="56" customFormat="1" ht="66" customHeight="1">
      <c r="A160" s="57" t="s">
        <v>51</v>
      </c>
      <c r="B160" s="57" t="s">
        <v>54</v>
      </c>
      <c r="C160" s="94" t="s">
        <v>134</v>
      </c>
      <c r="D160" s="58">
        <v>180</v>
      </c>
      <c r="E160" s="18"/>
      <c r="F160" s="76">
        <f t="shared" si="47"/>
        <v>10</v>
      </c>
      <c r="G160" s="18"/>
      <c r="H160" s="18">
        <v>10</v>
      </c>
      <c r="I160" s="18"/>
      <c r="J160" s="18"/>
      <c r="K160" s="18"/>
      <c r="L160" s="18"/>
      <c r="M160" s="18"/>
    </row>
    <row r="161" spans="1:13" s="56" customFormat="1" ht="16.5" customHeight="1">
      <c r="A161" s="63"/>
      <c r="B161" s="57"/>
      <c r="C161" s="20" t="s">
        <v>94</v>
      </c>
      <c r="D161" s="25">
        <f aca="true" t="shared" si="48" ref="D161:M161">SUM(D162:D189,D190)</f>
        <v>871</v>
      </c>
      <c r="E161" s="25">
        <f t="shared" si="48"/>
        <v>3891</v>
      </c>
      <c r="F161" s="72">
        <f t="shared" si="48"/>
        <v>489</v>
      </c>
      <c r="G161" s="97">
        <f t="shared" si="48"/>
        <v>254</v>
      </c>
      <c r="H161" s="97">
        <f t="shared" si="48"/>
        <v>100</v>
      </c>
      <c r="I161" s="97">
        <f t="shared" si="48"/>
        <v>0</v>
      </c>
      <c r="J161" s="97">
        <f t="shared" si="48"/>
        <v>135</v>
      </c>
      <c r="K161" s="97">
        <f t="shared" si="48"/>
        <v>0</v>
      </c>
      <c r="L161" s="97"/>
      <c r="M161" s="97">
        <f t="shared" si="48"/>
        <v>0</v>
      </c>
    </row>
    <row r="162" spans="1:13" s="10" customFormat="1" ht="17.25" customHeight="1">
      <c r="A162" s="38" t="s">
        <v>33</v>
      </c>
      <c r="B162" s="8">
        <v>223</v>
      </c>
      <c r="C162" s="9" t="s">
        <v>56</v>
      </c>
      <c r="D162" s="9">
        <v>299</v>
      </c>
      <c r="E162" s="18">
        <v>300</v>
      </c>
      <c r="F162" s="73">
        <f>SUM(G162:M162)</f>
        <v>290</v>
      </c>
      <c r="G162" s="18">
        <v>119</v>
      </c>
      <c r="H162" s="18">
        <v>90</v>
      </c>
      <c r="I162" s="18"/>
      <c r="J162" s="18">
        <v>81</v>
      </c>
      <c r="K162" s="18"/>
      <c r="L162" s="18"/>
      <c r="M162" s="18"/>
    </row>
    <row r="163" spans="1:13" s="10" customFormat="1" ht="18" customHeight="1">
      <c r="A163" s="38" t="s">
        <v>33</v>
      </c>
      <c r="B163" s="8">
        <v>225</v>
      </c>
      <c r="C163" s="9" t="s">
        <v>56</v>
      </c>
      <c r="D163" s="9">
        <v>14</v>
      </c>
      <c r="E163" s="18">
        <v>60</v>
      </c>
      <c r="F163" s="73">
        <f aca="true" t="shared" si="49" ref="F163:F190">SUM(G163:M163)</f>
        <v>10</v>
      </c>
      <c r="G163" s="18">
        <v>10</v>
      </c>
      <c r="H163" s="18"/>
      <c r="I163" s="18"/>
      <c r="J163" s="18"/>
      <c r="K163" s="18"/>
      <c r="L163" s="18"/>
      <c r="M163" s="18"/>
    </row>
    <row r="164" spans="1:13" s="10" customFormat="1" ht="17.25" customHeight="1">
      <c r="A164" s="38" t="s">
        <v>33</v>
      </c>
      <c r="B164" s="8">
        <v>226</v>
      </c>
      <c r="C164" s="9" t="s">
        <v>56</v>
      </c>
      <c r="D164" s="9">
        <v>4</v>
      </c>
      <c r="E164" s="18">
        <v>20</v>
      </c>
      <c r="F164" s="73">
        <f t="shared" si="49"/>
        <v>10</v>
      </c>
      <c r="G164" s="18">
        <v>10</v>
      </c>
      <c r="H164" s="18"/>
      <c r="I164" s="18"/>
      <c r="J164" s="18"/>
      <c r="K164" s="18"/>
      <c r="L164" s="18"/>
      <c r="M164" s="18"/>
    </row>
    <row r="165" spans="1:13" s="10" customFormat="1" ht="17.25" customHeight="1">
      <c r="A165" s="38" t="s">
        <v>33</v>
      </c>
      <c r="B165" s="8">
        <v>310</v>
      </c>
      <c r="C165" s="9" t="s">
        <v>56</v>
      </c>
      <c r="D165" s="9">
        <v>59</v>
      </c>
      <c r="E165" s="18">
        <v>40</v>
      </c>
      <c r="F165" s="73">
        <f t="shared" si="49"/>
        <v>10</v>
      </c>
      <c r="G165" s="18">
        <v>10</v>
      </c>
      <c r="H165" s="18"/>
      <c r="I165" s="18"/>
      <c r="J165" s="18"/>
      <c r="K165" s="18"/>
      <c r="L165" s="18"/>
      <c r="M165" s="18"/>
    </row>
    <row r="166" spans="1:13" s="10" customFormat="1" ht="17.25" customHeight="1" hidden="1">
      <c r="A166" s="38"/>
      <c r="B166" s="8"/>
      <c r="C166" s="9"/>
      <c r="D166" s="9"/>
      <c r="E166" s="18">
        <v>0</v>
      </c>
      <c r="F166" s="76">
        <f t="shared" si="49"/>
        <v>0</v>
      </c>
      <c r="G166" s="18"/>
      <c r="H166" s="18"/>
      <c r="I166" s="18"/>
      <c r="J166" s="18"/>
      <c r="K166" s="18"/>
      <c r="L166" s="18"/>
      <c r="M166" s="18"/>
    </row>
    <row r="167" spans="1:13" s="10" customFormat="1" ht="17.25" customHeight="1" hidden="1">
      <c r="A167" s="38"/>
      <c r="B167" s="8"/>
      <c r="C167" s="9"/>
      <c r="D167" s="9"/>
      <c r="E167" s="18">
        <v>0</v>
      </c>
      <c r="F167" s="76">
        <f t="shared" si="49"/>
        <v>0</v>
      </c>
      <c r="G167" s="18"/>
      <c r="H167" s="18"/>
      <c r="I167" s="18"/>
      <c r="J167" s="18"/>
      <c r="K167" s="18"/>
      <c r="L167" s="18"/>
      <c r="M167" s="18"/>
    </row>
    <row r="168" spans="1:13" s="10" customFormat="1" ht="17.25" customHeight="1">
      <c r="A168" s="38" t="s">
        <v>33</v>
      </c>
      <c r="B168" s="8">
        <v>340</v>
      </c>
      <c r="C168" s="9" t="s">
        <v>56</v>
      </c>
      <c r="D168" s="9">
        <v>14</v>
      </c>
      <c r="E168" s="18">
        <v>20</v>
      </c>
      <c r="F168" s="73">
        <f t="shared" si="49"/>
        <v>14</v>
      </c>
      <c r="G168" s="18">
        <v>5</v>
      </c>
      <c r="H168" s="18"/>
      <c r="I168" s="18"/>
      <c r="J168" s="18">
        <v>9</v>
      </c>
      <c r="K168" s="18"/>
      <c r="L168" s="18"/>
      <c r="M168" s="18"/>
    </row>
    <row r="169" spans="1:13" s="10" customFormat="1" ht="17.25" customHeight="1" hidden="1">
      <c r="A169" s="38" t="s">
        <v>33</v>
      </c>
      <c r="B169" s="8">
        <v>222</v>
      </c>
      <c r="C169" s="9" t="s">
        <v>57</v>
      </c>
      <c r="D169" s="9"/>
      <c r="E169" s="18"/>
      <c r="F169" s="73">
        <f t="shared" si="49"/>
        <v>0</v>
      </c>
      <c r="G169" s="18"/>
      <c r="H169" s="18"/>
      <c r="I169" s="18"/>
      <c r="J169" s="18"/>
      <c r="K169" s="18"/>
      <c r="L169" s="18"/>
      <c r="M169" s="18"/>
    </row>
    <row r="170" spans="1:13" s="10" customFormat="1" ht="17.25" customHeight="1" hidden="1">
      <c r="A170" s="38"/>
      <c r="B170" s="8"/>
      <c r="C170" s="9"/>
      <c r="D170" s="9"/>
      <c r="E170" s="18"/>
      <c r="F170" s="76">
        <f t="shared" si="49"/>
        <v>0</v>
      </c>
      <c r="G170" s="18"/>
      <c r="H170" s="18"/>
      <c r="I170" s="18"/>
      <c r="J170" s="18"/>
      <c r="K170" s="18"/>
      <c r="L170" s="18"/>
      <c r="M170" s="18"/>
    </row>
    <row r="171" spans="1:13" s="10" customFormat="1" ht="17.25" customHeight="1">
      <c r="A171" s="38" t="s">
        <v>33</v>
      </c>
      <c r="B171" s="8">
        <v>225</v>
      </c>
      <c r="C171" s="9" t="s">
        <v>57</v>
      </c>
      <c r="D171" s="9">
        <v>0</v>
      </c>
      <c r="E171" s="18">
        <v>155</v>
      </c>
      <c r="F171" s="73">
        <f t="shared" si="49"/>
        <v>30</v>
      </c>
      <c r="G171" s="18">
        <v>30</v>
      </c>
      <c r="H171" s="18"/>
      <c r="I171" s="18"/>
      <c r="J171" s="18"/>
      <c r="K171" s="18"/>
      <c r="L171" s="18"/>
      <c r="M171" s="18"/>
    </row>
    <row r="172" spans="1:13" s="10" customFormat="1" ht="17.25" customHeight="1" hidden="1">
      <c r="A172" s="38" t="s">
        <v>33</v>
      </c>
      <c r="B172" s="8">
        <v>226</v>
      </c>
      <c r="C172" s="9" t="s">
        <v>57</v>
      </c>
      <c r="D172" s="9"/>
      <c r="E172" s="18"/>
      <c r="F172" s="73">
        <f t="shared" si="49"/>
        <v>0</v>
      </c>
      <c r="G172" s="18"/>
      <c r="H172" s="18"/>
      <c r="I172" s="18"/>
      <c r="J172" s="18"/>
      <c r="K172" s="18"/>
      <c r="L172" s="18"/>
      <c r="M172" s="18"/>
    </row>
    <row r="173" spans="1:13" s="10" customFormat="1" ht="17.25" customHeight="1" hidden="1">
      <c r="A173" s="38" t="s">
        <v>33</v>
      </c>
      <c r="B173" s="8">
        <v>340</v>
      </c>
      <c r="C173" s="9" t="s">
        <v>57</v>
      </c>
      <c r="D173" s="9"/>
      <c r="E173" s="18"/>
      <c r="F173" s="73">
        <f t="shared" si="49"/>
        <v>0</v>
      </c>
      <c r="G173" s="18"/>
      <c r="H173" s="18"/>
      <c r="I173" s="18"/>
      <c r="J173" s="18"/>
      <c r="K173" s="18"/>
      <c r="L173" s="18"/>
      <c r="M173" s="18"/>
    </row>
    <row r="174" spans="1:13" s="10" customFormat="1" ht="17.25" customHeight="1" hidden="1">
      <c r="A174" s="38" t="s">
        <v>33</v>
      </c>
      <c r="B174" s="8">
        <v>225</v>
      </c>
      <c r="C174" s="9" t="s">
        <v>95</v>
      </c>
      <c r="D174" s="9"/>
      <c r="E174" s="18"/>
      <c r="F174" s="73">
        <f t="shared" si="49"/>
        <v>0</v>
      </c>
      <c r="G174" s="18"/>
      <c r="H174" s="18"/>
      <c r="I174" s="18"/>
      <c r="J174" s="18"/>
      <c r="K174" s="18"/>
      <c r="L174" s="18"/>
      <c r="M174" s="18"/>
    </row>
    <row r="175" spans="1:13" s="10" customFormat="1" ht="17.25" customHeight="1" hidden="1">
      <c r="A175" s="38" t="s">
        <v>33</v>
      </c>
      <c r="B175" s="8">
        <v>340</v>
      </c>
      <c r="C175" s="9" t="s">
        <v>95</v>
      </c>
      <c r="D175" s="9"/>
      <c r="E175" s="18"/>
      <c r="F175" s="73">
        <f t="shared" si="49"/>
        <v>0</v>
      </c>
      <c r="G175" s="18"/>
      <c r="H175" s="18"/>
      <c r="I175" s="18"/>
      <c r="J175" s="18"/>
      <c r="K175" s="18"/>
      <c r="L175" s="18"/>
      <c r="M175" s="18"/>
    </row>
    <row r="176" spans="1:13" s="10" customFormat="1" ht="17.25" customHeight="1" hidden="1">
      <c r="A176" s="38" t="s">
        <v>33</v>
      </c>
      <c r="B176" s="8">
        <v>225</v>
      </c>
      <c r="C176" s="9" t="s">
        <v>58</v>
      </c>
      <c r="D176" s="9"/>
      <c r="E176" s="18"/>
      <c r="F176" s="73">
        <f t="shared" si="49"/>
        <v>0</v>
      </c>
      <c r="G176" s="18"/>
      <c r="H176" s="18"/>
      <c r="I176" s="18"/>
      <c r="J176" s="18"/>
      <c r="K176" s="18"/>
      <c r="L176" s="18"/>
      <c r="M176" s="18"/>
    </row>
    <row r="177" spans="1:13" s="10" customFormat="1" ht="17.25" customHeight="1" hidden="1">
      <c r="A177" s="38" t="s">
        <v>33</v>
      </c>
      <c r="B177" s="8">
        <v>226</v>
      </c>
      <c r="C177" s="9" t="s">
        <v>58</v>
      </c>
      <c r="D177" s="9"/>
      <c r="E177" s="18"/>
      <c r="F177" s="73">
        <f t="shared" si="49"/>
        <v>0</v>
      </c>
      <c r="G177" s="18"/>
      <c r="H177" s="18"/>
      <c r="I177" s="18"/>
      <c r="J177" s="18"/>
      <c r="K177" s="18"/>
      <c r="L177" s="18"/>
      <c r="M177" s="18"/>
    </row>
    <row r="178" spans="1:13" s="10" customFormat="1" ht="17.25" customHeight="1" hidden="1">
      <c r="A178" s="38" t="s">
        <v>33</v>
      </c>
      <c r="B178" s="8">
        <v>340</v>
      </c>
      <c r="C178" s="9" t="s">
        <v>58</v>
      </c>
      <c r="D178" s="9"/>
      <c r="E178" s="18"/>
      <c r="F178" s="73">
        <f t="shared" si="49"/>
        <v>0</v>
      </c>
      <c r="G178" s="18"/>
      <c r="H178" s="18"/>
      <c r="I178" s="18"/>
      <c r="J178" s="18"/>
      <c r="K178" s="18"/>
      <c r="L178" s="18"/>
      <c r="M178" s="18"/>
    </row>
    <row r="179" spans="1:13" s="10" customFormat="1" ht="17.25" customHeight="1" hidden="1">
      <c r="A179" s="38" t="s">
        <v>33</v>
      </c>
      <c r="B179" s="8">
        <v>222</v>
      </c>
      <c r="C179" s="9" t="s">
        <v>53</v>
      </c>
      <c r="D179" s="9"/>
      <c r="E179" s="18"/>
      <c r="F179" s="73">
        <f t="shared" si="49"/>
        <v>0</v>
      </c>
      <c r="G179" s="18"/>
      <c r="H179" s="18"/>
      <c r="I179" s="18"/>
      <c r="J179" s="18"/>
      <c r="K179" s="18"/>
      <c r="L179" s="18"/>
      <c r="M179" s="18"/>
    </row>
    <row r="180" spans="1:13" s="10" customFormat="1" ht="17.25" customHeight="1">
      <c r="A180" s="38" t="s">
        <v>33</v>
      </c>
      <c r="B180" s="8">
        <v>226</v>
      </c>
      <c r="C180" s="9" t="s">
        <v>57</v>
      </c>
      <c r="D180" s="9">
        <v>0</v>
      </c>
      <c r="E180" s="18">
        <v>72</v>
      </c>
      <c r="F180" s="76">
        <f t="shared" si="49"/>
        <v>5</v>
      </c>
      <c r="G180" s="18">
        <v>5</v>
      </c>
      <c r="H180" s="18"/>
      <c r="I180" s="18"/>
      <c r="J180" s="18"/>
      <c r="K180" s="18"/>
      <c r="L180" s="18"/>
      <c r="M180" s="18"/>
    </row>
    <row r="181" spans="1:13" s="10" customFormat="1" ht="17.25" customHeight="1">
      <c r="A181" s="38" t="s">
        <v>33</v>
      </c>
      <c r="B181" s="8">
        <v>340</v>
      </c>
      <c r="C181" s="9" t="s">
        <v>57</v>
      </c>
      <c r="D181" s="9">
        <v>14</v>
      </c>
      <c r="E181" s="18">
        <v>75</v>
      </c>
      <c r="F181" s="76">
        <f t="shared" si="49"/>
        <v>3</v>
      </c>
      <c r="G181" s="18">
        <v>3</v>
      </c>
      <c r="H181" s="18"/>
      <c r="I181" s="18"/>
      <c r="J181" s="18"/>
      <c r="K181" s="18"/>
      <c r="L181" s="18"/>
      <c r="M181" s="18"/>
    </row>
    <row r="182" spans="1:13" s="10" customFormat="1" ht="17.25" customHeight="1">
      <c r="A182" s="38" t="s">
        <v>33</v>
      </c>
      <c r="B182" s="8">
        <v>225</v>
      </c>
      <c r="C182" s="9" t="s">
        <v>58</v>
      </c>
      <c r="D182" s="9">
        <v>0</v>
      </c>
      <c r="E182" s="18">
        <v>104</v>
      </c>
      <c r="F182" s="76">
        <f t="shared" si="49"/>
        <v>10</v>
      </c>
      <c r="G182" s="18">
        <v>10</v>
      </c>
      <c r="H182" s="18"/>
      <c r="I182" s="18"/>
      <c r="J182" s="18"/>
      <c r="K182" s="18"/>
      <c r="L182" s="18"/>
      <c r="M182" s="18"/>
    </row>
    <row r="183" spans="1:13" s="10" customFormat="1" ht="17.25" customHeight="1">
      <c r="A183" s="38" t="s">
        <v>33</v>
      </c>
      <c r="B183" s="8">
        <v>310</v>
      </c>
      <c r="C183" s="9" t="s">
        <v>58</v>
      </c>
      <c r="D183" s="9">
        <v>21</v>
      </c>
      <c r="E183" s="18">
        <v>5</v>
      </c>
      <c r="F183" s="73">
        <f t="shared" si="49"/>
        <v>5</v>
      </c>
      <c r="G183" s="18"/>
      <c r="H183" s="18"/>
      <c r="I183" s="18"/>
      <c r="J183" s="18">
        <v>5</v>
      </c>
      <c r="K183" s="18"/>
      <c r="L183" s="18"/>
      <c r="M183" s="18"/>
    </row>
    <row r="184" spans="1:13" s="10" customFormat="1" ht="17.25" customHeight="1">
      <c r="A184" s="38" t="s">
        <v>33</v>
      </c>
      <c r="B184" s="8">
        <v>340</v>
      </c>
      <c r="C184" s="9" t="s">
        <v>58</v>
      </c>
      <c r="D184" s="9">
        <v>0</v>
      </c>
      <c r="E184" s="18">
        <v>194</v>
      </c>
      <c r="F184" s="76">
        <f t="shared" si="49"/>
        <v>5</v>
      </c>
      <c r="G184" s="18">
        <v>5</v>
      </c>
      <c r="H184" s="18"/>
      <c r="I184" s="18"/>
      <c r="J184" s="18"/>
      <c r="K184" s="18"/>
      <c r="L184" s="18"/>
      <c r="M184" s="18"/>
    </row>
    <row r="185" spans="1:13" s="10" customFormat="1" ht="17.25" customHeight="1">
      <c r="A185" s="38" t="s">
        <v>33</v>
      </c>
      <c r="B185" s="8">
        <v>225</v>
      </c>
      <c r="C185" s="9" t="s">
        <v>53</v>
      </c>
      <c r="D185" s="9">
        <v>22</v>
      </c>
      <c r="E185" s="18">
        <v>673</v>
      </c>
      <c r="F185" s="73">
        <f t="shared" si="49"/>
        <v>30</v>
      </c>
      <c r="G185" s="18">
        <v>10</v>
      </c>
      <c r="H185" s="18"/>
      <c r="I185" s="18"/>
      <c r="J185" s="18">
        <v>20</v>
      </c>
      <c r="K185" s="18"/>
      <c r="L185" s="18"/>
      <c r="M185" s="18"/>
    </row>
    <row r="186" spans="1:13" s="10" customFormat="1" ht="17.25" customHeight="1">
      <c r="A186" s="38" t="s">
        <v>33</v>
      </c>
      <c r="B186" s="8">
        <v>226</v>
      </c>
      <c r="C186" s="9" t="s">
        <v>53</v>
      </c>
      <c r="D186" s="9"/>
      <c r="E186" s="18">
        <v>10</v>
      </c>
      <c r="F186" s="73">
        <f t="shared" si="49"/>
        <v>10</v>
      </c>
      <c r="G186" s="18"/>
      <c r="H186" s="18"/>
      <c r="I186" s="18"/>
      <c r="J186" s="18">
        <v>10</v>
      </c>
      <c r="K186" s="18"/>
      <c r="L186" s="18"/>
      <c r="M186" s="18"/>
    </row>
    <row r="187" spans="1:13" s="10" customFormat="1" ht="17.25" customHeight="1">
      <c r="A187" s="38" t="s">
        <v>33</v>
      </c>
      <c r="B187" s="8">
        <v>290</v>
      </c>
      <c r="C187" s="9" t="s">
        <v>53</v>
      </c>
      <c r="D187" s="9">
        <v>0</v>
      </c>
      <c r="E187" s="18">
        <v>20</v>
      </c>
      <c r="F187" s="73">
        <f t="shared" si="49"/>
        <v>12</v>
      </c>
      <c r="G187" s="18">
        <v>12</v>
      </c>
      <c r="H187" s="18"/>
      <c r="I187" s="18"/>
      <c r="J187" s="18"/>
      <c r="K187" s="18"/>
      <c r="L187" s="18"/>
      <c r="M187" s="18"/>
    </row>
    <row r="188" spans="1:13" s="10" customFormat="1" ht="17.25" customHeight="1" hidden="1">
      <c r="A188" s="38" t="s">
        <v>33</v>
      </c>
      <c r="B188" s="8">
        <v>310</v>
      </c>
      <c r="C188" s="9" t="s">
        <v>53</v>
      </c>
      <c r="D188" s="9"/>
      <c r="E188" s="18"/>
      <c r="F188" s="73">
        <f t="shared" si="49"/>
        <v>0</v>
      </c>
      <c r="G188" s="18"/>
      <c r="H188" s="18"/>
      <c r="I188" s="18"/>
      <c r="J188" s="18"/>
      <c r="K188" s="18"/>
      <c r="L188" s="18"/>
      <c r="M188" s="18"/>
    </row>
    <row r="189" spans="1:13" s="10" customFormat="1" ht="17.25" customHeight="1">
      <c r="A189" s="38" t="s">
        <v>33</v>
      </c>
      <c r="B189" s="8">
        <v>310</v>
      </c>
      <c r="C189" s="9" t="s">
        <v>53</v>
      </c>
      <c r="D189" s="9">
        <v>304</v>
      </c>
      <c r="E189" s="18">
        <v>1800</v>
      </c>
      <c r="F189" s="73">
        <f t="shared" si="49"/>
        <v>20</v>
      </c>
      <c r="G189" s="18">
        <v>10</v>
      </c>
      <c r="H189" s="18">
        <v>10</v>
      </c>
      <c r="I189" s="18"/>
      <c r="J189" s="18"/>
      <c r="K189" s="18"/>
      <c r="L189" s="18"/>
      <c r="M189" s="18"/>
    </row>
    <row r="190" spans="1:13" s="10" customFormat="1" ht="17.25" customHeight="1">
      <c r="A190" s="38" t="s">
        <v>33</v>
      </c>
      <c r="B190" s="8">
        <v>340</v>
      </c>
      <c r="C190" s="9" t="s">
        <v>53</v>
      </c>
      <c r="D190" s="9">
        <v>120</v>
      </c>
      <c r="E190" s="18">
        <v>343</v>
      </c>
      <c r="F190" s="73">
        <f t="shared" si="49"/>
        <v>25</v>
      </c>
      <c r="G190" s="18">
        <v>15</v>
      </c>
      <c r="H190" s="18"/>
      <c r="I190" s="18"/>
      <c r="J190" s="18">
        <v>10</v>
      </c>
      <c r="K190" s="18"/>
      <c r="L190" s="18"/>
      <c r="M190" s="18"/>
    </row>
    <row r="191" spans="1:13" s="29" customFormat="1" ht="18.75">
      <c r="A191" s="127" t="s">
        <v>32</v>
      </c>
      <c r="B191" s="128"/>
      <c r="C191" s="128"/>
      <c r="D191" s="26">
        <f>SUM(D161,D146,D139)</f>
        <v>1606</v>
      </c>
      <c r="E191" s="26">
        <f>SUM(E161,E146,E139)</f>
        <v>49323</v>
      </c>
      <c r="F191" s="75">
        <f aca="true" t="shared" si="50" ref="F191:M191">SUM(F161,F146,F139)</f>
        <v>894</v>
      </c>
      <c r="G191" s="26">
        <f t="shared" si="50"/>
        <v>339</v>
      </c>
      <c r="H191" s="26">
        <f t="shared" si="50"/>
        <v>120</v>
      </c>
      <c r="I191" s="26">
        <f t="shared" si="50"/>
        <v>0</v>
      </c>
      <c r="J191" s="26">
        <f t="shared" si="50"/>
        <v>435</v>
      </c>
      <c r="K191" s="26">
        <f t="shared" si="50"/>
        <v>0</v>
      </c>
      <c r="L191" s="26"/>
      <c r="M191" s="26">
        <f t="shared" si="50"/>
        <v>0</v>
      </c>
    </row>
    <row r="192" spans="1:13" s="52" customFormat="1" ht="18.75" hidden="1">
      <c r="A192" s="129" t="s">
        <v>79</v>
      </c>
      <c r="B192" s="130"/>
      <c r="C192" s="131"/>
      <c r="D192" s="117"/>
      <c r="E192" s="30"/>
      <c r="F192" s="77"/>
      <c r="G192" s="30"/>
      <c r="H192" s="30"/>
      <c r="I192" s="30"/>
      <c r="J192" s="30"/>
      <c r="K192" s="30"/>
      <c r="L192" s="30"/>
      <c r="M192" s="30"/>
    </row>
    <row r="193" spans="1:13" s="53" customFormat="1" ht="18" customHeight="1" hidden="1">
      <c r="A193" s="42" t="s">
        <v>80</v>
      </c>
      <c r="B193" s="22" t="s">
        <v>50</v>
      </c>
      <c r="C193" s="33" t="s">
        <v>86</v>
      </c>
      <c r="D193" s="33"/>
      <c r="E193" s="21"/>
      <c r="F193" s="76"/>
      <c r="G193" s="21"/>
      <c r="H193" s="21"/>
      <c r="I193" s="21"/>
      <c r="J193" s="21"/>
      <c r="K193" s="21"/>
      <c r="L193" s="21"/>
      <c r="M193" s="21"/>
    </row>
    <row r="194" spans="1:13" s="53" customFormat="1" ht="15.75" hidden="1">
      <c r="A194" s="42" t="s">
        <v>80</v>
      </c>
      <c r="B194" s="22" t="s">
        <v>47</v>
      </c>
      <c r="C194" s="33" t="s">
        <v>87</v>
      </c>
      <c r="D194" s="33"/>
      <c r="E194" s="21"/>
      <c r="F194" s="76"/>
      <c r="G194" s="21"/>
      <c r="H194" s="21"/>
      <c r="I194" s="21"/>
      <c r="J194" s="21"/>
      <c r="K194" s="21"/>
      <c r="L194" s="21"/>
      <c r="M194" s="21"/>
    </row>
    <row r="195" spans="1:13" s="53" customFormat="1" ht="15.75" hidden="1">
      <c r="A195" s="42" t="s">
        <v>80</v>
      </c>
      <c r="B195" s="22" t="s">
        <v>49</v>
      </c>
      <c r="C195" s="33" t="s">
        <v>87</v>
      </c>
      <c r="D195" s="33"/>
      <c r="E195" s="21"/>
      <c r="F195" s="76"/>
      <c r="G195" s="21"/>
      <c r="H195" s="21"/>
      <c r="I195" s="21"/>
      <c r="J195" s="21"/>
      <c r="K195" s="21"/>
      <c r="L195" s="21"/>
      <c r="M195" s="21"/>
    </row>
    <row r="196" spans="1:13" s="54" customFormat="1" ht="18.75" hidden="1">
      <c r="A196" s="127" t="s">
        <v>81</v>
      </c>
      <c r="B196" s="128"/>
      <c r="C196" s="128"/>
      <c r="D196" s="83"/>
      <c r="E196" s="27">
        <f>SUM(E193:E195)</f>
        <v>0</v>
      </c>
      <c r="F196" s="77">
        <f aca="true" t="shared" si="51" ref="F196:M196">SUM(F193:F195)</f>
        <v>0</v>
      </c>
      <c r="G196" s="27">
        <f t="shared" si="51"/>
        <v>0</v>
      </c>
      <c r="H196" s="27">
        <f t="shared" si="51"/>
        <v>0</v>
      </c>
      <c r="I196" s="27">
        <f t="shared" si="51"/>
        <v>0</v>
      </c>
      <c r="J196" s="27">
        <f t="shared" si="51"/>
        <v>0</v>
      </c>
      <c r="K196" s="27"/>
      <c r="L196" s="27"/>
      <c r="M196" s="27">
        <f t="shared" si="51"/>
        <v>0</v>
      </c>
    </row>
    <row r="197" spans="1:13" ht="21.75" customHeight="1">
      <c r="A197" s="137" t="s">
        <v>36</v>
      </c>
      <c r="B197" s="138"/>
      <c r="C197" s="138"/>
      <c r="D197" s="49"/>
      <c r="E197" s="51"/>
      <c r="F197" s="79"/>
      <c r="G197" s="51"/>
      <c r="H197" s="51"/>
      <c r="I197" s="51"/>
      <c r="J197" s="51"/>
      <c r="K197" s="51"/>
      <c r="L197" s="51"/>
      <c r="M197" s="51"/>
    </row>
    <row r="198" spans="1:13" s="10" customFormat="1" ht="15" customHeight="1" hidden="1">
      <c r="A198" s="42" t="s">
        <v>38</v>
      </c>
      <c r="B198" s="22" t="s">
        <v>84</v>
      </c>
      <c r="C198" s="59" t="s">
        <v>2</v>
      </c>
      <c r="D198" s="59"/>
      <c r="E198" s="23"/>
      <c r="F198" s="73"/>
      <c r="G198" s="23"/>
      <c r="H198" s="23"/>
      <c r="I198" s="23"/>
      <c r="J198" s="23"/>
      <c r="K198" s="23"/>
      <c r="L198" s="23"/>
      <c r="M198" s="23"/>
    </row>
    <row r="199" spans="1:13" s="10" customFormat="1" ht="15" customHeight="1" hidden="1">
      <c r="A199" s="42" t="s">
        <v>38</v>
      </c>
      <c r="B199" s="22" t="s">
        <v>85</v>
      </c>
      <c r="C199" s="59" t="s">
        <v>6</v>
      </c>
      <c r="D199" s="59"/>
      <c r="E199" s="23"/>
      <c r="F199" s="73"/>
      <c r="G199" s="23"/>
      <c r="H199" s="23"/>
      <c r="I199" s="23"/>
      <c r="J199" s="23"/>
      <c r="K199" s="23"/>
      <c r="L199" s="23"/>
      <c r="M199" s="23"/>
    </row>
    <row r="200" spans="1:13" s="10" customFormat="1" ht="16.5" customHeight="1">
      <c r="A200" s="42" t="s">
        <v>38</v>
      </c>
      <c r="B200" s="22" t="s">
        <v>47</v>
      </c>
      <c r="C200" s="59" t="s">
        <v>125</v>
      </c>
      <c r="D200" s="59">
        <v>0</v>
      </c>
      <c r="E200" s="23"/>
      <c r="F200" s="73">
        <f>SUM(G200:M200)</f>
        <v>30</v>
      </c>
      <c r="G200" s="23">
        <v>30</v>
      </c>
      <c r="H200" s="23"/>
      <c r="I200" s="23"/>
      <c r="J200" s="23"/>
      <c r="K200" s="23"/>
      <c r="L200" s="23"/>
      <c r="M200" s="23"/>
    </row>
    <row r="201" spans="1:13" s="10" customFormat="1" ht="15" customHeight="1">
      <c r="A201" s="42" t="s">
        <v>38</v>
      </c>
      <c r="B201" s="22" t="s">
        <v>37</v>
      </c>
      <c r="C201" s="33" t="s">
        <v>12</v>
      </c>
      <c r="D201" s="121" t="s">
        <v>136</v>
      </c>
      <c r="E201" s="23">
        <v>6</v>
      </c>
      <c r="F201" s="73">
        <f>SUM(G201:M201)</f>
        <v>7</v>
      </c>
      <c r="G201" s="23">
        <v>7</v>
      </c>
      <c r="H201" s="23"/>
      <c r="I201" s="23"/>
      <c r="J201" s="23"/>
      <c r="K201" s="23"/>
      <c r="L201" s="23"/>
      <c r="M201" s="23"/>
    </row>
    <row r="202" spans="1:13" s="10" customFormat="1" ht="15" customHeight="1" hidden="1">
      <c r="A202" s="42" t="s">
        <v>38</v>
      </c>
      <c r="B202" s="22" t="s">
        <v>49</v>
      </c>
      <c r="C202" s="9" t="s">
        <v>14</v>
      </c>
      <c r="D202" s="9"/>
      <c r="E202" s="23"/>
      <c r="F202" s="73"/>
      <c r="G202" s="23"/>
      <c r="H202" s="23"/>
      <c r="I202" s="23"/>
      <c r="J202" s="23"/>
      <c r="K202" s="23"/>
      <c r="L202" s="23"/>
      <c r="M202" s="23"/>
    </row>
    <row r="203" spans="1:13" s="10" customFormat="1" ht="15" customHeight="1" hidden="1">
      <c r="A203" s="42" t="s">
        <v>38</v>
      </c>
      <c r="B203" s="22" t="s">
        <v>54</v>
      </c>
      <c r="C203" s="9" t="s">
        <v>15</v>
      </c>
      <c r="D203" s="9"/>
      <c r="E203" s="23"/>
      <c r="F203" s="73"/>
      <c r="G203" s="23"/>
      <c r="H203" s="23"/>
      <c r="I203" s="23"/>
      <c r="J203" s="23"/>
      <c r="K203" s="23"/>
      <c r="L203" s="23"/>
      <c r="M203" s="23"/>
    </row>
    <row r="204" spans="1:13" s="10" customFormat="1" ht="15" customHeight="1">
      <c r="A204" s="42" t="s">
        <v>38</v>
      </c>
      <c r="B204" s="22" t="s">
        <v>49</v>
      </c>
      <c r="C204" s="59" t="s">
        <v>14</v>
      </c>
      <c r="D204" s="59">
        <v>0</v>
      </c>
      <c r="E204" s="23">
        <v>10</v>
      </c>
      <c r="F204" s="73">
        <f>SUM(G204:M204)</f>
        <v>2</v>
      </c>
      <c r="G204" s="23">
        <v>2</v>
      </c>
      <c r="H204" s="23"/>
      <c r="I204" s="23"/>
      <c r="J204" s="23"/>
      <c r="K204" s="23"/>
      <c r="L204" s="23"/>
      <c r="M204" s="23"/>
    </row>
    <row r="205" spans="1:13" s="10" customFormat="1" ht="15" customHeight="1">
      <c r="A205" s="42" t="s">
        <v>38</v>
      </c>
      <c r="B205" s="22" t="s">
        <v>54</v>
      </c>
      <c r="C205" s="9" t="s">
        <v>53</v>
      </c>
      <c r="D205" s="9">
        <v>0</v>
      </c>
      <c r="E205" s="23">
        <v>4</v>
      </c>
      <c r="F205" s="73">
        <f>SUM(G205:M205)</f>
        <v>2</v>
      </c>
      <c r="G205" s="23">
        <v>2</v>
      </c>
      <c r="H205" s="23"/>
      <c r="I205" s="23"/>
      <c r="J205" s="23"/>
      <c r="K205" s="23"/>
      <c r="L205" s="23"/>
      <c r="M205" s="23"/>
    </row>
    <row r="206" spans="1:13" s="29" customFormat="1" ht="18.75" customHeight="1">
      <c r="A206" s="127" t="s">
        <v>39</v>
      </c>
      <c r="B206" s="128"/>
      <c r="C206" s="128"/>
      <c r="D206" s="26">
        <f>D201+D204+D205</f>
        <v>0</v>
      </c>
      <c r="E206" s="26">
        <f>E201+E204+E205</f>
        <v>20</v>
      </c>
      <c r="F206" s="75">
        <f>F201+F204+F205+F200</f>
        <v>41</v>
      </c>
      <c r="G206" s="75">
        <f aca="true" t="shared" si="52" ref="G206:M206">G201+G204+G205+G200</f>
        <v>41</v>
      </c>
      <c r="H206" s="75">
        <f t="shared" si="52"/>
        <v>0</v>
      </c>
      <c r="I206" s="75">
        <f t="shared" si="52"/>
        <v>0</v>
      </c>
      <c r="J206" s="75">
        <f t="shared" si="52"/>
        <v>0</v>
      </c>
      <c r="K206" s="75">
        <f t="shared" si="52"/>
        <v>0</v>
      </c>
      <c r="L206" s="75"/>
      <c r="M206" s="75">
        <f t="shared" si="52"/>
        <v>0</v>
      </c>
    </row>
    <row r="207" spans="1:13" s="10" customFormat="1" ht="34.5" customHeight="1" hidden="1">
      <c r="A207" s="134"/>
      <c r="B207" s="135"/>
      <c r="C207" s="136"/>
      <c r="D207" s="118"/>
      <c r="E207" s="15"/>
      <c r="F207" s="76"/>
      <c r="G207" s="15"/>
      <c r="H207" s="15"/>
      <c r="I207" s="15"/>
      <c r="J207" s="15"/>
      <c r="K207" s="15"/>
      <c r="L207" s="15"/>
      <c r="M207" s="15"/>
    </row>
    <row r="208" spans="1:13" s="10" customFormat="1" ht="19.5" customHeight="1" hidden="1">
      <c r="A208" s="40"/>
      <c r="B208" s="5"/>
      <c r="C208" s="60"/>
      <c r="D208" s="60"/>
      <c r="E208" s="20"/>
      <c r="F208" s="71"/>
      <c r="G208" s="20"/>
      <c r="H208" s="20"/>
      <c r="I208" s="20"/>
      <c r="J208" s="20"/>
      <c r="K208" s="20"/>
      <c r="L208" s="20"/>
      <c r="M208" s="20"/>
    </row>
    <row r="209" spans="1:13" s="10" customFormat="1" ht="15.75" hidden="1">
      <c r="A209" s="38"/>
      <c r="B209" s="8"/>
      <c r="C209" s="59"/>
      <c r="D209" s="59"/>
      <c r="E209" s="9"/>
      <c r="F209" s="76"/>
      <c r="G209" s="9"/>
      <c r="H209" s="9"/>
      <c r="I209" s="9"/>
      <c r="J209" s="9"/>
      <c r="K209" s="9"/>
      <c r="L209" s="9"/>
      <c r="M209" s="9"/>
    </row>
    <row r="210" spans="1:13" s="10" customFormat="1" ht="15.75" hidden="1">
      <c r="A210" s="38"/>
      <c r="B210" s="8"/>
      <c r="C210" s="59"/>
      <c r="D210" s="59"/>
      <c r="E210" s="9"/>
      <c r="F210" s="76"/>
      <c r="G210" s="9"/>
      <c r="H210" s="9"/>
      <c r="I210" s="9"/>
      <c r="J210" s="9"/>
      <c r="K210" s="9"/>
      <c r="L210" s="9"/>
      <c r="M210" s="9"/>
    </row>
    <row r="211" spans="1:13" s="10" customFormat="1" ht="15.75" hidden="1">
      <c r="A211" s="38"/>
      <c r="B211" s="8"/>
      <c r="C211" s="59"/>
      <c r="D211" s="59"/>
      <c r="E211" s="9"/>
      <c r="F211" s="76"/>
      <c r="G211" s="9"/>
      <c r="H211" s="9"/>
      <c r="I211" s="9"/>
      <c r="J211" s="9"/>
      <c r="K211" s="9"/>
      <c r="L211" s="9"/>
      <c r="M211" s="9"/>
    </row>
    <row r="212" spans="1:13" s="10" customFormat="1" ht="15.75" hidden="1">
      <c r="A212" s="40"/>
      <c r="B212" s="5"/>
      <c r="C212" s="60"/>
      <c r="D212" s="60"/>
      <c r="E212" s="6"/>
      <c r="F212" s="71"/>
      <c r="G212" s="6"/>
      <c r="H212" s="6"/>
      <c r="I212" s="6"/>
      <c r="J212" s="6"/>
      <c r="K212" s="6"/>
      <c r="L212" s="6"/>
      <c r="M212" s="6"/>
    </row>
    <row r="213" spans="1:13" s="10" customFormat="1" ht="15.75" hidden="1">
      <c r="A213" s="38"/>
      <c r="B213" s="8"/>
      <c r="C213" s="59"/>
      <c r="D213" s="59"/>
      <c r="E213" s="9"/>
      <c r="F213" s="76"/>
      <c r="G213" s="9"/>
      <c r="H213" s="9"/>
      <c r="I213" s="9"/>
      <c r="J213" s="9"/>
      <c r="K213" s="9"/>
      <c r="L213" s="9"/>
      <c r="M213" s="9"/>
    </row>
    <row r="214" spans="1:13" s="10" customFormat="1" ht="15.75" hidden="1">
      <c r="A214" s="38"/>
      <c r="B214" s="8"/>
      <c r="C214" s="59"/>
      <c r="D214" s="59"/>
      <c r="E214" s="9"/>
      <c r="F214" s="76"/>
      <c r="G214" s="9"/>
      <c r="H214" s="9"/>
      <c r="I214" s="9"/>
      <c r="J214" s="9"/>
      <c r="K214" s="9"/>
      <c r="L214" s="9"/>
      <c r="M214" s="9"/>
    </row>
    <row r="215" spans="1:13" s="10" customFormat="1" ht="15.75" hidden="1">
      <c r="A215" s="38"/>
      <c r="B215" s="8"/>
      <c r="C215" s="59"/>
      <c r="D215" s="59"/>
      <c r="E215" s="9"/>
      <c r="F215" s="76"/>
      <c r="G215" s="9"/>
      <c r="H215" s="9"/>
      <c r="I215" s="9"/>
      <c r="J215" s="9"/>
      <c r="K215" s="9"/>
      <c r="L215" s="9"/>
      <c r="M215" s="9"/>
    </row>
    <row r="216" spans="1:13" s="10" customFormat="1" ht="15.75" hidden="1">
      <c r="A216" s="38"/>
      <c r="B216" s="8"/>
      <c r="C216" s="59"/>
      <c r="D216" s="59"/>
      <c r="E216" s="9"/>
      <c r="F216" s="76"/>
      <c r="G216" s="9"/>
      <c r="H216" s="9"/>
      <c r="I216" s="9"/>
      <c r="J216" s="9"/>
      <c r="K216" s="9"/>
      <c r="L216" s="9"/>
      <c r="M216" s="9"/>
    </row>
    <row r="217" spans="1:13" s="10" customFormat="1" ht="15.75" hidden="1">
      <c r="A217" s="38"/>
      <c r="B217" s="8"/>
      <c r="C217" s="59"/>
      <c r="D217" s="59"/>
      <c r="E217" s="9"/>
      <c r="F217" s="76"/>
      <c r="G217" s="9"/>
      <c r="H217" s="9"/>
      <c r="I217" s="9"/>
      <c r="J217" s="9"/>
      <c r="K217" s="9"/>
      <c r="L217" s="9"/>
      <c r="M217" s="9"/>
    </row>
    <row r="218" spans="1:13" s="10" customFormat="1" ht="15.75" hidden="1">
      <c r="A218" s="38"/>
      <c r="B218" s="8"/>
      <c r="C218" s="59"/>
      <c r="D218" s="59"/>
      <c r="E218" s="9"/>
      <c r="F218" s="76"/>
      <c r="G218" s="9"/>
      <c r="H218" s="9"/>
      <c r="I218" s="9"/>
      <c r="J218" s="9"/>
      <c r="K218" s="9"/>
      <c r="L218" s="9"/>
      <c r="M218" s="9"/>
    </row>
    <row r="219" spans="1:13" s="7" customFormat="1" ht="15.75" hidden="1">
      <c r="A219" s="40"/>
      <c r="B219" s="5"/>
      <c r="C219" s="60"/>
      <c r="D219" s="60"/>
      <c r="E219" s="6"/>
      <c r="F219" s="71"/>
      <c r="G219" s="6"/>
      <c r="H219" s="6"/>
      <c r="I219" s="6"/>
      <c r="J219" s="6"/>
      <c r="K219" s="6"/>
      <c r="L219" s="6"/>
      <c r="M219" s="6"/>
    </row>
    <row r="220" spans="1:13" s="7" customFormat="1" ht="15.75" hidden="1">
      <c r="A220" s="40"/>
      <c r="B220" s="5"/>
      <c r="C220" s="60"/>
      <c r="D220" s="60"/>
      <c r="E220" s="6"/>
      <c r="F220" s="71"/>
      <c r="G220" s="6"/>
      <c r="H220" s="6"/>
      <c r="I220" s="6"/>
      <c r="J220" s="6"/>
      <c r="K220" s="6"/>
      <c r="L220" s="6"/>
      <c r="M220" s="6"/>
    </row>
    <row r="221" spans="1:13" s="10" customFormat="1" ht="15.75" hidden="1">
      <c r="A221" s="38"/>
      <c r="B221" s="8"/>
      <c r="C221" s="59"/>
      <c r="D221" s="59"/>
      <c r="E221" s="9"/>
      <c r="F221" s="76"/>
      <c r="G221" s="9"/>
      <c r="H221" s="9"/>
      <c r="I221" s="9"/>
      <c r="J221" s="9"/>
      <c r="K221" s="9"/>
      <c r="L221" s="9"/>
      <c r="M221" s="9"/>
    </row>
    <row r="222" spans="1:13" s="10" customFormat="1" ht="15.75" hidden="1">
      <c r="A222" s="38"/>
      <c r="B222" s="8"/>
      <c r="C222" s="59"/>
      <c r="D222" s="59"/>
      <c r="E222" s="9"/>
      <c r="F222" s="76"/>
      <c r="G222" s="9"/>
      <c r="H222" s="9"/>
      <c r="I222" s="9"/>
      <c r="J222" s="9"/>
      <c r="K222" s="9"/>
      <c r="L222" s="9"/>
      <c r="M222" s="9"/>
    </row>
    <row r="223" spans="1:13" s="29" customFormat="1" ht="18.75" customHeight="1" hidden="1">
      <c r="A223" s="127" t="s">
        <v>77</v>
      </c>
      <c r="B223" s="128"/>
      <c r="C223" s="128"/>
      <c r="D223" s="83"/>
      <c r="E223" s="27">
        <f>SUM(E208,E212,E219,E220)</f>
        <v>0</v>
      </c>
      <c r="F223" s="77">
        <f aca="true" t="shared" si="53" ref="F223:M223">SUM(F208,F212,F219,F220)</f>
        <v>0</v>
      </c>
      <c r="G223" s="27">
        <f t="shared" si="53"/>
        <v>0</v>
      </c>
      <c r="H223" s="27">
        <f t="shared" si="53"/>
        <v>0</v>
      </c>
      <c r="I223" s="27">
        <f t="shared" si="53"/>
        <v>0</v>
      </c>
      <c r="J223" s="27">
        <f t="shared" si="53"/>
        <v>0</v>
      </c>
      <c r="K223" s="27"/>
      <c r="L223" s="27"/>
      <c r="M223" s="27">
        <f t="shared" si="53"/>
        <v>0</v>
      </c>
    </row>
    <row r="224" spans="1:13" s="85" customFormat="1" ht="39" customHeight="1">
      <c r="A224" s="132" t="s">
        <v>75</v>
      </c>
      <c r="B224" s="133"/>
      <c r="C224" s="133"/>
      <c r="D224" s="119"/>
      <c r="E224" s="30"/>
      <c r="F224" s="77"/>
      <c r="G224" s="30"/>
      <c r="H224" s="30"/>
      <c r="I224" s="30"/>
      <c r="J224" s="30"/>
      <c r="K224" s="30"/>
      <c r="L224" s="30"/>
      <c r="M224" s="30"/>
    </row>
    <row r="225" spans="1:13" s="85" customFormat="1" ht="18.75">
      <c r="A225" s="40" t="s">
        <v>76</v>
      </c>
      <c r="B225" s="5">
        <v>210</v>
      </c>
      <c r="C225" s="60" t="s">
        <v>30</v>
      </c>
      <c r="D225" s="84">
        <f>D226+D227+D228</f>
        <v>2014</v>
      </c>
      <c r="E225" s="84">
        <f>E226+E227+E228</f>
        <v>2527</v>
      </c>
      <c r="F225" s="77">
        <f aca="true" t="shared" si="54" ref="F225:M225">F226+F227+F228</f>
        <v>2018.9</v>
      </c>
      <c r="G225" s="84">
        <f t="shared" si="54"/>
        <v>51</v>
      </c>
      <c r="H225" s="84">
        <f t="shared" si="54"/>
        <v>1793</v>
      </c>
      <c r="I225" s="84">
        <f t="shared" si="54"/>
        <v>46.9</v>
      </c>
      <c r="J225" s="103">
        <f t="shared" si="54"/>
        <v>128</v>
      </c>
      <c r="K225" s="103">
        <f t="shared" si="54"/>
        <v>0</v>
      </c>
      <c r="L225" s="103"/>
      <c r="M225" s="103">
        <f t="shared" si="54"/>
        <v>0</v>
      </c>
    </row>
    <row r="226" spans="1:13" s="85" customFormat="1" ht="18.75">
      <c r="A226" s="57" t="s">
        <v>76</v>
      </c>
      <c r="B226" s="57" t="s">
        <v>102</v>
      </c>
      <c r="C226" s="59" t="s">
        <v>1</v>
      </c>
      <c r="D226" s="59">
        <v>1545</v>
      </c>
      <c r="E226" s="9">
        <v>1905</v>
      </c>
      <c r="F226" s="73">
        <f>SUM(G226:M226)</f>
        <v>1545</v>
      </c>
      <c r="G226" s="87">
        <v>50</v>
      </c>
      <c r="H226" s="87">
        <v>1363</v>
      </c>
      <c r="I226" s="87">
        <v>40</v>
      </c>
      <c r="J226" s="102">
        <v>92</v>
      </c>
      <c r="K226" s="102"/>
      <c r="L226" s="102"/>
      <c r="M226" s="84"/>
    </row>
    <row r="227" spans="1:13" s="85" customFormat="1" ht="18.75">
      <c r="A227" s="38" t="s">
        <v>76</v>
      </c>
      <c r="B227" s="8">
        <v>212</v>
      </c>
      <c r="C227" s="59" t="s">
        <v>2</v>
      </c>
      <c r="D227" s="59">
        <v>0</v>
      </c>
      <c r="E227" s="18">
        <v>47</v>
      </c>
      <c r="F227" s="73">
        <f>SUM(G227:M227)</f>
        <v>7</v>
      </c>
      <c r="G227" s="87">
        <v>1</v>
      </c>
      <c r="H227" s="84">
        <v>6</v>
      </c>
      <c r="I227" s="84"/>
      <c r="J227" s="84"/>
      <c r="K227" s="84"/>
      <c r="L227" s="84"/>
      <c r="M227" s="84"/>
    </row>
    <row r="228" spans="1:13" s="85" customFormat="1" ht="18.75">
      <c r="A228" s="38" t="s">
        <v>20</v>
      </c>
      <c r="B228" s="8">
        <v>213</v>
      </c>
      <c r="C228" s="59" t="s">
        <v>3</v>
      </c>
      <c r="D228" s="59">
        <v>469</v>
      </c>
      <c r="E228" s="9">
        <v>575</v>
      </c>
      <c r="F228" s="73">
        <f>SUM(G228:M228)</f>
        <v>466.9</v>
      </c>
      <c r="G228" s="84"/>
      <c r="H228" s="87">
        <v>424</v>
      </c>
      <c r="I228" s="87">
        <v>6.9</v>
      </c>
      <c r="J228" s="87">
        <v>36</v>
      </c>
      <c r="K228" s="84"/>
      <c r="L228" s="84"/>
      <c r="M228" s="84"/>
    </row>
    <row r="229" spans="1:13" s="7" customFormat="1" ht="15.75">
      <c r="A229" s="40" t="s">
        <v>103</v>
      </c>
      <c r="B229" s="5">
        <v>220</v>
      </c>
      <c r="C229" s="60" t="s">
        <v>4</v>
      </c>
      <c r="D229" s="25">
        <f>D231+D232+D233+D234+D230</f>
        <v>1399</v>
      </c>
      <c r="E229" s="25">
        <f>E231+E232+E233+E234+E230</f>
        <v>2678</v>
      </c>
      <c r="F229" s="72">
        <f aca="true" t="shared" si="55" ref="F229:M229">F231+F232+F233+F234+F230</f>
        <v>361</v>
      </c>
      <c r="G229" s="25">
        <f t="shared" si="55"/>
        <v>127</v>
      </c>
      <c r="H229" s="25">
        <f t="shared" si="55"/>
        <v>106</v>
      </c>
      <c r="I229" s="25">
        <f t="shared" si="55"/>
        <v>0</v>
      </c>
      <c r="J229" s="25">
        <f t="shared" si="55"/>
        <v>58</v>
      </c>
      <c r="K229" s="25">
        <f t="shared" si="55"/>
        <v>70</v>
      </c>
      <c r="L229" s="25"/>
      <c r="M229" s="25">
        <f t="shared" si="55"/>
        <v>0</v>
      </c>
    </row>
    <row r="230" spans="1:13" s="7" customFormat="1" ht="15.75">
      <c r="A230" s="38" t="s">
        <v>76</v>
      </c>
      <c r="B230" s="8">
        <v>221</v>
      </c>
      <c r="C230" s="59" t="s">
        <v>5</v>
      </c>
      <c r="D230" s="59">
        <v>12</v>
      </c>
      <c r="E230" s="9">
        <v>24</v>
      </c>
      <c r="F230" s="73">
        <f>SUM(G230:M230)</f>
        <v>14</v>
      </c>
      <c r="G230" s="18">
        <v>6</v>
      </c>
      <c r="H230" s="25"/>
      <c r="I230" s="25"/>
      <c r="J230" s="25">
        <v>8</v>
      </c>
      <c r="K230" s="25"/>
      <c r="L230" s="25"/>
      <c r="M230" s="25"/>
    </row>
    <row r="231" spans="1:13" s="85" customFormat="1" ht="18.75">
      <c r="A231" s="38" t="s">
        <v>76</v>
      </c>
      <c r="B231" s="8">
        <v>222</v>
      </c>
      <c r="C231" s="59" t="s">
        <v>6</v>
      </c>
      <c r="D231" s="59">
        <v>0</v>
      </c>
      <c r="E231" s="9">
        <v>22</v>
      </c>
      <c r="F231" s="73">
        <f aca="true" t="shared" si="56" ref="F231:F238">SUM(G231:M231)</f>
        <v>2</v>
      </c>
      <c r="G231" s="96">
        <v>2</v>
      </c>
      <c r="H231" s="84"/>
      <c r="I231" s="84"/>
      <c r="J231" s="84"/>
      <c r="K231" s="84"/>
      <c r="L231" s="84"/>
      <c r="M231" s="84"/>
    </row>
    <row r="232" spans="1:13" s="85" customFormat="1" ht="18.75">
      <c r="A232" s="38" t="s">
        <v>76</v>
      </c>
      <c r="B232" s="8">
        <v>223</v>
      </c>
      <c r="C232" s="59" t="s">
        <v>7</v>
      </c>
      <c r="D232" s="59">
        <v>1117</v>
      </c>
      <c r="E232" s="9">
        <v>2467</v>
      </c>
      <c r="F232" s="73">
        <f t="shared" si="56"/>
        <v>335</v>
      </c>
      <c r="G232" s="87">
        <v>115</v>
      </c>
      <c r="H232" s="87">
        <v>100</v>
      </c>
      <c r="I232" s="84"/>
      <c r="J232" s="87">
        <v>50</v>
      </c>
      <c r="K232" s="87">
        <v>70</v>
      </c>
      <c r="L232" s="87"/>
      <c r="M232" s="84"/>
    </row>
    <row r="233" spans="1:13" s="85" customFormat="1" ht="18.75">
      <c r="A233" s="38" t="s">
        <v>76</v>
      </c>
      <c r="B233" s="8">
        <v>225</v>
      </c>
      <c r="C233" s="59" t="s">
        <v>9</v>
      </c>
      <c r="D233" s="59">
        <v>9</v>
      </c>
      <c r="E233" s="9">
        <v>61</v>
      </c>
      <c r="F233" s="73">
        <f t="shared" si="56"/>
        <v>5</v>
      </c>
      <c r="G233" s="87">
        <v>2</v>
      </c>
      <c r="H233" s="84">
        <v>3</v>
      </c>
      <c r="I233" s="84"/>
      <c r="J233" s="84"/>
      <c r="K233" s="84"/>
      <c r="L233" s="84"/>
      <c r="M233" s="84"/>
    </row>
    <row r="234" spans="1:13" s="85" customFormat="1" ht="18.75">
      <c r="A234" s="38" t="s">
        <v>76</v>
      </c>
      <c r="B234" s="8">
        <v>226</v>
      </c>
      <c r="C234" s="59" t="s">
        <v>10</v>
      </c>
      <c r="D234" s="59">
        <v>261</v>
      </c>
      <c r="E234" s="9">
        <v>104</v>
      </c>
      <c r="F234" s="73">
        <f t="shared" si="56"/>
        <v>5</v>
      </c>
      <c r="G234" s="87">
        <v>2</v>
      </c>
      <c r="H234" s="84">
        <v>3</v>
      </c>
      <c r="I234" s="84"/>
      <c r="J234" s="84"/>
      <c r="K234" s="84"/>
      <c r="L234" s="84"/>
      <c r="M234" s="84"/>
    </row>
    <row r="235" spans="1:13" s="85" customFormat="1" ht="18.75">
      <c r="A235" s="40" t="s">
        <v>103</v>
      </c>
      <c r="B235" s="5">
        <v>290</v>
      </c>
      <c r="C235" s="60" t="s">
        <v>12</v>
      </c>
      <c r="D235" s="60">
        <v>28</v>
      </c>
      <c r="E235" s="6">
        <v>85</v>
      </c>
      <c r="F235" s="73">
        <f t="shared" si="56"/>
        <v>30</v>
      </c>
      <c r="G235" s="87">
        <v>13</v>
      </c>
      <c r="H235" s="84">
        <v>5</v>
      </c>
      <c r="I235" s="84"/>
      <c r="J235" s="84">
        <v>12</v>
      </c>
      <c r="K235" s="84"/>
      <c r="L235" s="84"/>
      <c r="M235" s="84"/>
    </row>
    <row r="236" spans="1:13" s="85" customFormat="1" ht="18.75">
      <c r="A236" s="40" t="s">
        <v>103</v>
      </c>
      <c r="B236" s="5">
        <v>300</v>
      </c>
      <c r="C236" s="60" t="s">
        <v>13</v>
      </c>
      <c r="D236" s="6">
        <f>D237+D238</f>
        <v>52</v>
      </c>
      <c r="E236" s="6">
        <f>E237+E238</f>
        <v>505</v>
      </c>
      <c r="F236" s="71">
        <f aca="true" t="shared" si="57" ref="F236:M236">F237+F238</f>
        <v>40</v>
      </c>
      <c r="G236" s="96">
        <f t="shared" si="57"/>
        <v>25</v>
      </c>
      <c r="H236" s="96">
        <f t="shared" si="57"/>
        <v>0</v>
      </c>
      <c r="I236" s="96">
        <f t="shared" si="57"/>
        <v>0</v>
      </c>
      <c r="J236" s="96">
        <f t="shared" si="57"/>
        <v>15</v>
      </c>
      <c r="K236" s="96">
        <f t="shared" si="57"/>
        <v>0</v>
      </c>
      <c r="L236" s="96"/>
      <c r="M236" s="96">
        <f t="shared" si="57"/>
        <v>0</v>
      </c>
    </row>
    <row r="237" spans="1:13" s="85" customFormat="1" ht="18.75">
      <c r="A237" s="38" t="s">
        <v>76</v>
      </c>
      <c r="B237" s="8">
        <v>310</v>
      </c>
      <c r="C237" s="59" t="s">
        <v>14</v>
      </c>
      <c r="D237" s="59">
        <v>17</v>
      </c>
      <c r="E237" s="9">
        <v>221</v>
      </c>
      <c r="F237" s="73">
        <f t="shared" si="56"/>
        <v>20</v>
      </c>
      <c r="G237" s="87">
        <v>20</v>
      </c>
      <c r="H237" s="84"/>
      <c r="I237" s="84"/>
      <c r="J237" s="87"/>
      <c r="K237" s="87"/>
      <c r="L237" s="87"/>
      <c r="M237" s="84"/>
    </row>
    <row r="238" spans="1:13" s="85" customFormat="1" ht="18.75">
      <c r="A238" s="38" t="s">
        <v>76</v>
      </c>
      <c r="B238" s="8">
        <v>340</v>
      </c>
      <c r="C238" s="59" t="s">
        <v>15</v>
      </c>
      <c r="D238" s="59">
        <v>35</v>
      </c>
      <c r="E238" s="9">
        <v>284</v>
      </c>
      <c r="F238" s="73">
        <f t="shared" si="56"/>
        <v>20</v>
      </c>
      <c r="G238" s="113">
        <v>5</v>
      </c>
      <c r="H238" s="84"/>
      <c r="I238" s="84"/>
      <c r="J238" s="87">
        <v>15</v>
      </c>
      <c r="K238" s="87"/>
      <c r="L238" s="87"/>
      <c r="M238" s="84"/>
    </row>
    <row r="239" spans="1:13" s="85" customFormat="1" ht="18.75">
      <c r="A239" s="82" t="s">
        <v>77</v>
      </c>
      <c r="B239" s="83"/>
      <c r="C239" s="83"/>
      <c r="D239" s="19">
        <f>D225+D229+D235+D236</f>
        <v>3493</v>
      </c>
      <c r="E239" s="19">
        <f>E225+E229+E235+E236</f>
        <v>5795</v>
      </c>
      <c r="F239" s="72">
        <f aca="true" t="shared" si="58" ref="F239:M239">F225+F229+F235+F236</f>
        <v>2449.9</v>
      </c>
      <c r="G239" s="19">
        <f t="shared" si="58"/>
        <v>216</v>
      </c>
      <c r="H239" s="19">
        <f t="shared" si="58"/>
        <v>1904</v>
      </c>
      <c r="I239" s="19">
        <f t="shared" si="58"/>
        <v>46.9</v>
      </c>
      <c r="J239" s="19">
        <f t="shared" si="58"/>
        <v>213</v>
      </c>
      <c r="K239" s="19">
        <f t="shared" si="58"/>
        <v>70</v>
      </c>
      <c r="L239" s="19"/>
      <c r="M239" s="19">
        <f t="shared" si="58"/>
        <v>0</v>
      </c>
    </row>
    <row r="240" spans="1:13" ht="33.75" customHeight="1" hidden="1">
      <c r="A240" s="132"/>
      <c r="B240" s="133"/>
      <c r="C240" s="133"/>
      <c r="D240" s="119"/>
      <c r="E240" s="15"/>
      <c r="F240" s="78"/>
      <c r="G240" s="4"/>
      <c r="H240" s="4"/>
      <c r="I240" s="4"/>
      <c r="J240" s="4"/>
      <c r="K240" s="4"/>
      <c r="L240" s="4"/>
      <c r="M240" s="4"/>
    </row>
    <row r="241" spans="1:13" s="10" customFormat="1" ht="19.5" customHeight="1" hidden="1">
      <c r="A241" s="40"/>
      <c r="B241" s="5"/>
      <c r="C241" s="60"/>
      <c r="D241" s="60"/>
      <c r="E241" s="9"/>
      <c r="F241" s="71"/>
      <c r="G241" s="20"/>
      <c r="H241" s="20"/>
      <c r="I241" s="20"/>
      <c r="J241" s="20"/>
      <c r="K241" s="20"/>
      <c r="L241" s="20"/>
      <c r="M241" s="20"/>
    </row>
    <row r="242" spans="1:13" s="10" customFormat="1" ht="18.75" hidden="1">
      <c r="A242" s="38"/>
      <c r="B242" s="8"/>
      <c r="C242" s="59"/>
      <c r="D242" s="59"/>
      <c r="E242" s="27"/>
      <c r="F242" s="76"/>
      <c r="G242" s="9"/>
      <c r="H242" s="9"/>
      <c r="I242" s="9"/>
      <c r="J242" s="9"/>
      <c r="K242" s="9"/>
      <c r="L242" s="9"/>
      <c r="M242" s="9"/>
    </row>
    <row r="243" spans="1:13" s="56" customFormat="1" ht="15.75" customHeight="1" hidden="1">
      <c r="A243" s="38"/>
      <c r="B243" s="8"/>
      <c r="C243" s="58"/>
      <c r="D243" s="58"/>
      <c r="E243" s="21"/>
      <c r="F243" s="76"/>
      <c r="G243" s="21"/>
      <c r="H243" s="21"/>
      <c r="I243" s="21"/>
      <c r="J243" s="21"/>
      <c r="K243" s="21"/>
      <c r="L243" s="21"/>
      <c r="M243" s="21"/>
    </row>
    <row r="244" spans="1:13" s="10" customFormat="1" ht="15.75" hidden="1">
      <c r="A244" s="38"/>
      <c r="B244" s="8"/>
      <c r="C244" s="59"/>
      <c r="D244" s="59"/>
      <c r="E244" s="9"/>
      <c r="F244" s="76"/>
      <c r="G244" s="9"/>
      <c r="H244" s="9"/>
      <c r="I244" s="9"/>
      <c r="J244" s="9"/>
      <c r="K244" s="9"/>
      <c r="L244" s="9"/>
      <c r="M244" s="9"/>
    </row>
    <row r="245" spans="1:13" s="10" customFormat="1" ht="15.75" hidden="1">
      <c r="A245" s="40"/>
      <c r="B245" s="5"/>
      <c r="C245" s="60"/>
      <c r="D245" s="60"/>
      <c r="E245" s="6"/>
      <c r="F245" s="71"/>
      <c r="G245" s="6"/>
      <c r="H245" s="6"/>
      <c r="I245" s="6"/>
      <c r="J245" s="6"/>
      <c r="K245" s="6"/>
      <c r="L245" s="6"/>
      <c r="M245" s="6"/>
    </row>
    <row r="246" spans="1:13" s="10" customFormat="1" ht="15.75" hidden="1">
      <c r="A246" s="38"/>
      <c r="B246" s="8"/>
      <c r="C246" s="59"/>
      <c r="D246" s="59"/>
      <c r="E246" s="9"/>
      <c r="F246" s="76"/>
      <c r="G246" s="9"/>
      <c r="H246" s="9"/>
      <c r="I246" s="9"/>
      <c r="J246" s="9"/>
      <c r="K246" s="9"/>
      <c r="L246" s="9"/>
      <c r="M246" s="9"/>
    </row>
    <row r="247" spans="1:13" s="56" customFormat="1" ht="15.75" customHeight="1" hidden="1">
      <c r="A247" s="38"/>
      <c r="B247" s="8"/>
      <c r="C247" s="59"/>
      <c r="D247" s="59"/>
      <c r="E247" s="21"/>
      <c r="F247" s="76"/>
      <c r="G247" s="21"/>
      <c r="H247" s="21"/>
      <c r="I247" s="21"/>
      <c r="J247" s="21"/>
      <c r="K247" s="21"/>
      <c r="L247" s="21"/>
      <c r="M247" s="21"/>
    </row>
    <row r="248" spans="1:13" s="10" customFormat="1" ht="15.75" hidden="1">
      <c r="A248" s="38"/>
      <c r="B248" s="8"/>
      <c r="C248" s="59"/>
      <c r="D248" s="59"/>
      <c r="E248" s="18"/>
      <c r="F248" s="73"/>
      <c r="G248" s="18"/>
      <c r="H248" s="18"/>
      <c r="I248" s="18"/>
      <c r="J248" s="18"/>
      <c r="K248" s="18"/>
      <c r="L248" s="18"/>
      <c r="M248" s="18"/>
    </row>
    <row r="249" spans="1:13" s="10" customFormat="1" ht="15.75" hidden="1">
      <c r="A249" s="38"/>
      <c r="B249" s="8"/>
      <c r="C249" s="59"/>
      <c r="D249" s="59"/>
      <c r="E249" s="18"/>
      <c r="F249" s="73"/>
      <c r="G249" s="18"/>
      <c r="H249" s="18"/>
      <c r="I249" s="18"/>
      <c r="J249" s="18"/>
      <c r="K249" s="18"/>
      <c r="L249" s="18"/>
      <c r="M249" s="18"/>
    </row>
    <row r="250" spans="1:13" s="10" customFormat="1" ht="15.75" hidden="1">
      <c r="A250" s="38"/>
      <c r="B250" s="8"/>
      <c r="C250" s="59"/>
      <c r="D250" s="59"/>
      <c r="E250" s="18"/>
      <c r="F250" s="73"/>
      <c r="G250" s="18"/>
      <c r="H250" s="18"/>
      <c r="I250" s="18"/>
      <c r="J250" s="18"/>
      <c r="K250" s="18"/>
      <c r="L250" s="18"/>
      <c r="M250" s="18"/>
    </row>
    <row r="251" spans="1:13" s="56" customFormat="1" ht="15.75" customHeight="1" hidden="1">
      <c r="A251" s="38"/>
      <c r="B251" s="8"/>
      <c r="C251" s="9"/>
      <c r="D251" s="9"/>
      <c r="E251" s="55"/>
      <c r="F251" s="78"/>
      <c r="G251" s="55"/>
      <c r="H251" s="55"/>
      <c r="I251" s="55"/>
      <c r="J251" s="55"/>
      <c r="K251" s="55"/>
      <c r="L251" s="55"/>
      <c r="M251" s="55"/>
    </row>
    <row r="252" spans="1:13" s="10" customFormat="1" ht="18" customHeight="1" hidden="1">
      <c r="A252" s="38"/>
      <c r="B252" s="8"/>
      <c r="C252" s="33"/>
      <c r="D252" s="33"/>
      <c r="E252" s="23"/>
      <c r="F252" s="73"/>
      <c r="G252" s="23"/>
      <c r="H252" s="23"/>
      <c r="I252" s="23"/>
      <c r="J252" s="23"/>
      <c r="K252" s="23"/>
      <c r="L252" s="23"/>
      <c r="M252" s="23"/>
    </row>
    <row r="253" spans="1:13" s="7" customFormat="1" ht="15.75" hidden="1">
      <c r="A253" s="40"/>
      <c r="B253" s="5"/>
      <c r="C253" s="60"/>
      <c r="D253" s="60"/>
      <c r="E253" s="6"/>
      <c r="F253" s="73"/>
      <c r="G253" s="6"/>
      <c r="H253" s="6"/>
      <c r="I253" s="6"/>
      <c r="J253" s="6"/>
      <c r="K253" s="6"/>
      <c r="L253" s="6"/>
      <c r="M253" s="6"/>
    </row>
    <row r="254" spans="1:13" s="10" customFormat="1" ht="18" customHeight="1" hidden="1">
      <c r="A254" s="38"/>
      <c r="B254" s="8"/>
      <c r="C254" s="9"/>
      <c r="D254" s="9"/>
      <c r="E254" s="23"/>
      <c r="F254" s="73"/>
      <c r="G254" s="23"/>
      <c r="H254" s="23"/>
      <c r="I254" s="23"/>
      <c r="J254" s="23"/>
      <c r="K254" s="23"/>
      <c r="L254" s="23"/>
      <c r="M254" s="23"/>
    </row>
    <row r="255" spans="1:13" s="10" customFormat="1" ht="18" customHeight="1" hidden="1">
      <c r="A255" s="38"/>
      <c r="B255" s="8"/>
      <c r="C255" s="9"/>
      <c r="D255" s="9"/>
      <c r="E255" s="23"/>
      <c r="F255" s="73"/>
      <c r="G255" s="23"/>
      <c r="H255" s="23"/>
      <c r="I255" s="23"/>
      <c r="J255" s="23"/>
      <c r="K255" s="23"/>
      <c r="L255" s="23"/>
      <c r="M255" s="23"/>
    </row>
    <row r="256" spans="1:13" s="29" customFormat="1" ht="18.75" hidden="1">
      <c r="A256" s="127"/>
      <c r="B256" s="128"/>
      <c r="C256" s="128"/>
      <c r="D256" s="83"/>
      <c r="E256" s="27"/>
      <c r="F256" s="75"/>
      <c r="G256" s="26"/>
      <c r="H256" s="27"/>
      <c r="I256" s="27"/>
      <c r="J256" s="27"/>
      <c r="K256" s="27"/>
      <c r="L256" s="27"/>
      <c r="M256" s="27"/>
    </row>
    <row r="257" spans="1:13" s="52" customFormat="1" ht="18.75">
      <c r="A257" s="129" t="s">
        <v>45</v>
      </c>
      <c r="B257" s="130"/>
      <c r="C257" s="131"/>
      <c r="D257" s="117"/>
      <c r="E257" s="30"/>
      <c r="F257" s="77"/>
      <c r="G257" s="30"/>
      <c r="H257" s="30"/>
      <c r="I257" s="30"/>
      <c r="J257" s="30"/>
      <c r="K257" s="30"/>
      <c r="L257" s="30"/>
      <c r="M257" s="30"/>
    </row>
    <row r="258" spans="1:13" s="53" customFormat="1" ht="15.75">
      <c r="A258" s="42" t="s">
        <v>46</v>
      </c>
      <c r="B258" s="22" t="s">
        <v>47</v>
      </c>
      <c r="C258" s="33" t="s">
        <v>106</v>
      </c>
      <c r="D258" s="121" t="s">
        <v>136</v>
      </c>
      <c r="E258" s="21">
        <v>0</v>
      </c>
      <c r="F258" s="76">
        <f>SUM(G258:M258)</f>
        <v>1</v>
      </c>
      <c r="G258" s="21"/>
      <c r="H258" s="21">
        <v>1</v>
      </c>
      <c r="I258" s="21"/>
      <c r="J258" s="21"/>
      <c r="K258" s="21"/>
      <c r="L258" s="21"/>
      <c r="M258" s="21"/>
    </row>
    <row r="259" spans="1:13" s="53" customFormat="1" ht="15.75">
      <c r="A259" s="42" t="s">
        <v>46</v>
      </c>
      <c r="B259" s="22" t="s">
        <v>37</v>
      </c>
      <c r="C259" s="33" t="s">
        <v>107</v>
      </c>
      <c r="D259" s="121" t="s">
        <v>136</v>
      </c>
      <c r="E259" s="23">
        <v>65</v>
      </c>
      <c r="F259" s="76">
        <f>SUM(G259:M259)</f>
        <v>15</v>
      </c>
      <c r="G259" s="23">
        <v>5</v>
      </c>
      <c r="H259" s="23">
        <v>10</v>
      </c>
      <c r="I259" s="23"/>
      <c r="J259" s="23"/>
      <c r="K259" s="23"/>
      <c r="L259" s="23"/>
      <c r="M259" s="23"/>
    </row>
    <row r="260" spans="1:13" s="53" customFormat="1" ht="15.75">
      <c r="A260" s="42" t="s">
        <v>46</v>
      </c>
      <c r="B260" s="22" t="s">
        <v>54</v>
      </c>
      <c r="C260" s="59" t="s">
        <v>15</v>
      </c>
      <c r="D260" s="122">
        <v>0</v>
      </c>
      <c r="E260" s="23">
        <v>29</v>
      </c>
      <c r="F260" s="76">
        <f>SUM(G260:M260)</f>
        <v>15</v>
      </c>
      <c r="G260" s="23">
        <v>4</v>
      </c>
      <c r="H260" s="23">
        <v>11</v>
      </c>
      <c r="I260" s="23"/>
      <c r="J260" s="23"/>
      <c r="K260" s="23"/>
      <c r="L260" s="23"/>
      <c r="M260" s="23"/>
    </row>
    <row r="261" spans="1:13" s="53" customFormat="1" ht="15.75" hidden="1">
      <c r="A261" s="42"/>
      <c r="B261" s="22"/>
      <c r="C261" s="33"/>
      <c r="D261" s="33"/>
      <c r="E261" s="23"/>
      <c r="F261" s="76"/>
      <c r="G261" s="23"/>
      <c r="H261" s="23"/>
      <c r="I261" s="23"/>
      <c r="J261" s="23"/>
      <c r="K261" s="23"/>
      <c r="L261" s="23"/>
      <c r="M261" s="23"/>
    </row>
    <row r="262" spans="1:13" s="53" customFormat="1" ht="15.75" hidden="1">
      <c r="A262" s="42"/>
      <c r="B262" s="22"/>
      <c r="C262" s="33"/>
      <c r="D262" s="33"/>
      <c r="E262" s="23"/>
      <c r="F262" s="76"/>
      <c r="G262" s="23"/>
      <c r="H262" s="23"/>
      <c r="I262" s="23"/>
      <c r="J262" s="23"/>
      <c r="K262" s="23"/>
      <c r="L262" s="23"/>
      <c r="M262" s="23"/>
    </row>
    <row r="263" spans="1:13" s="53" customFormat="1" ht="15.75" hidden="1">
      <c r="A263" s="42"/>
      <c r="B263" s="22"/>
      <c r="C263" s="33"/>
      <c r="D263" s="33"/>
      <c r="E263" s="23"/>
      <c r="F263" s="76"/>
      <c r="G263" s="23"/>
      <c r="H263" s="23"/>
      <c r="I263" s="23"/>
      <c r="J263" s="23"/>
      <c r="K263" s="23"/>
      <c r="L263" s="23"/>
      <c r="M263" s="23"/>
    </row>
    <row r="264" spans="1:13" s="53" customFormat="1" ht="18.75">
      <c r="A264" s="82" t="s">
        <v>48</v>
      </c>
      <c r="B264" s="83"/>
      <c r="C264" s="83"/>
      <c r="D264" s="19">
        <f>D258+D259+D260</f>
        <v>0</v>
      </c>
      <c r="E264" s="19">
        <f>E258+E259+E260</f>
        <v>94</v>
      </c>
      <c r="F264" s="72">
        <f aca="true" t="shared" si="59" ref="F264:M264">F258+F259+F260</f>
        <v>31</v>
      </c>
      <c r="G264" s="19">
        <f t="shared" si="59"/>
        <v>9</v>
      </c>
      <c r="H264" s="19">
        <f t="shared" si="59"/>
        <v>22</v>
      </c>
      <c r="I264" s="19">
        <f t="shared" si="59"/>
        <v>0</v>
      </c>
      <c r="J264" s="19">
        <f t="shared" si="59"/>
        <v>0</v>
      </c>
      <c r="K264" s="19">
        <f t="shared" si="59"/>
        <v>0</v>
      </c>
      <c r="L264" s="19"/>
      <c r="M264" s="19">
        <f t="shared" si="59"/>
        <v>0</v>
      </c>
    </row>
    <row r="265" spans="1:13" s="53" customFormat="1" ht="36" customHeight="1">
      <c r="A265" s="132" t="s">
        <v>104</v>
      </c>
      <c r="B265" s="133"/>
      <c r="C265" s="133"/>
      <c r="D265" s="119"/>
      <c r="E265" s="86"/>
      <c r="F265" s="76"/>
      <c r="G265" s="86"/>
      <c r="H265" s="86"/>
      <c r="I265" s="86"/>
      <c r="J265" s="86"/>
      <c r="K265" s="86"/>
      <c r="L265" s="86"/>
      <c r="M265" s="86"/>
    </row>
    <row r="266" spans="1:13" s="90" customFormat="1" ht="22.5" customHeight="1" hidden="1">
      <c r="A266" s="42" t="s">
        <v>105</v>
      </c>
      <c r="B266" s="8">
        <v>222</v>
      </c>
      <c r="C266" s="59" t="s">
        <v>6</v>
      </c>
      <c r="D266" s="59"/>
      <c r="E266" s="89"/>
      <c r="F266" s="87"/>
      <c r="G266" s="89"/>
      <c r="H266" s="89"/>
      <c r="I266" s="89"/>
      <c r="J266" s="89"/>
      <c r="K266" s="89"/>
      <c r="L266" s="89"/>
      <c r="M266" s="89"/>
    </row>
    <row r="267" spans="1:13" s="90" customFormat="1" ht="18" customHeight="1" hidden="1">
      <c r="A267" s="42" t="s">
        <v>105</v>
      </c>
      <c r="B267" s="8">
        <v>224</v>
      </c>
      <c r="C267" s="59" t="s">
        <v>8</v>
      </c>
      <c r="D267" s="59"/>
      <c r="E267" s="89">
        <v>0</v>
      </c>
      <c r="F267" s="76">
        <f aca="true" t="shared" si="60" ref="F267:F272">SUM(G267:M267)</f>
        <v>0</v>
      </c>
      <c r="G267" s="89"/>
      <c r="H267" s="89"/>
      <c r="I267" s="89"/>
      <c r="J267" s="89"/>
      <c r="K267" s="89"/>
      <c r="L267" s="89"/>
      <c r="M267" s="89"/>
    </row>
    <row r="268" spans="1:13" s="90" customFormat="1" ht="18.75" customHeight="1" hidden="1">
      <c r="A268" s="42" t="s">
        <v>105</v>
      </c>
      <c r="B268" s="8">
        <v>225</v>
      </c>
      <c r="C268" s="59" t="s">
        <v>9</v>
      </c>
      <c r="D268" s="59"/>
      <c r="E268" s="89">
        <v>0</v>
      </c>
      <c r="F268" s="76">
        <f t="shared" si="60"/>
        <v>0</v>
      </c>
      <c r="G268" s="89"/>
      <c r="H268" s="89"/>
      <c r="I268" s="89"/>
      <c r="J268" s="89"/>
      <c r="K268" s="89"/>
      <c r="L268" s="89"/>
      <c r="M268" s="89"/>
    </row>
    <row r="269" spans="1:13" s="90" customFormat="1" ht="18.75" customHeight="1">
      <c r="A269" s="42" t="s">
        <v>105</v>
      </c>
      <c r="B269" s="8">
        <v>226</v>
      </c>
      <c r="C269" s="33" t="s">
        <v>106</v>
      </c>
      <c r="D269" s="121" t="s">
        <v>136</v>
      </c>
      <c r="E269" s="89">
        <v>0</v>
      </c>
      <c r="F269" s="76">
        <f t="shared" si="60"/>
        <v>1</v>
      </c>
      <c r="G269" s="89">
        <v>0</v>
      </c>
      <c r="H269" s="89">
        <v>1</v>
      </c>
      <c r="I269" s="89"/>
      <c r="J269" s="89"/>
      <c r="K269" s="89"/>
      <c r="L269" s="89"/>
      <c r="M269" s="89"/>
    </row>
    <row r="270" spans="1:13" s="53" customFormat="1" ht="15.75">
      <c r="A270" s="42" t="s">
        <v>105</v>
      </c>
      <c r="B270" s="22" t="s">
        <v>37</v>
      </c>
      <c r="C270" s="33" t="s">
        <v>107</v>
      </c>
      <c r="D270" s="121" t="s">
        <v>137</v>
      </c>
      <c r="E270" s="23">
        <v>65</v>
      </c>
      <c r="F270" s="76">
        <f t="shared" si="60"/>
        <v>10</v>
      </c>
      <c r="G270" s="23">
        <v>10</v>
      </c>
      <c r="H270" s="23"/>
      <c r="I270" s="23"/>
      <c r="J270" s="23"/>
      <c r="K270" s="23"/>
      <c r="L270" s="23"/>
      <c r="M270" s="23"/>
    </row>
    <row r="271" spans="1:13" s="53" customFormat="1" ht="15.75">
      <c r="A271" s="42" t="s">
        <v>105</v>
      </c>
      <c r="B271" s="22" t="s">
        <v>49</v>
      </c>
      <c r="C271" s="59" t="s">
        <v>14</v>
      </c>
      <c r="D271" s="122">
        <v>37</v>
      </c>
      <c r="E271" s="23">
        <v>50</v>
      </c>
      <c r="F271" s="76">
        <f t="shared" si="60"/>
        <v>5</v>
      </c>
      <c r="G271" s="23">
        <v>5</v>
      </c>
      <c r="H271" s="23"/>
      <c r="I271" s="23"/>
      <c r="J271" s="23"/>
      <c r="K271" s="23"/>
      <c r="L271" s="23"/>
      <c r="M271" s="23"/>
    </row>
    <row r="272" spans="1:13" s="53" customFormat="1" ht="15.75">
      <c r="A272" s="42" t="s">
        <v>105</v>
      </c>
      <c r="B272" s="22" t="s">
        <v>54</v>
      </c>
      <c r="C272" s="59" t="s">
        <v>15</v>
      </c>
      <c r="D272" s="122">
        <v>30</v>
      </c>
      <c r="E272" s="23">
        <v>75</v>
      </c>
      <c r="F272" s="76">
        <f t="shared" si="60"/>
        <v>10</v>
      </c>
      <c r="G272" s="23">
        <v>10</v>
      </c>
      <c r="H272" s="23"/>
      <c r="I272" s="23"/>
      <c r="J272" s="23"/>
      <c r="K272" s="23"/>
      <c r="L272" s="23"/>
      <c r="M272" s="23"/>
    </row>
    <row r="273" spans="1:13" s="53" customFormat="1" ht="15.75" hidden="1">
      <c r="A273" s="42" t="s">
        <v>105</v>
      </c>
      <c r="B273" s="22" t="s">
        <v>49</v>
      </c>
      <c r="C273" s="59" t="s">
        <v>14</v>
      </c>
      <c r="D273" s="59"/>
      <c r="E273" s="23"/>
      <c r="F273" s="76"/>
      <c r="G273" s="23"/>
      <c r="H273" s="23"/>
      <c r="I273" s="23"/>
      <c r="J273" s="23"/>
      <c r="K273" s="23"/>
      <c r="L273" s="23"/>
      <c r="M273" s="23"/>
    </row>
    <row r="274" spans="1:14" s="54" customFormat="1" ht="18.75">
      <c r="A274" s="127" t="s">
        <v>34</v>
      </c>
      <c r="B274" s="128"/>
      <c r="C274" s="128"/>
      <c r="D274" s="26">
        <f>D272+D271+D270+D269</f>
        <v>77</v>
      </c>
      <c r="E274" s="26">
        <f aca="true" t="shared" si="61" ref="E274:M274">E272+E271+E270+E269</f>
        <v>190</v>
      </c>
      <c r="F274" s="75">
        <f t="shared" si="61"/>
        <v>26</v>
      </c>
      <c r="G274" s="26">
        <f t="shared" si="61"/>
        <v>25</v>
      </c>
      <c r="H274" s="26">
        <f t="shared" si="61"/>
        <v>1</v>
      </c>
      <c r="I274" s="26">
        <f t="shared" si="61"/>
        <v>0</v>
      </c>
      <c r="J274" s="26">
        <f t="shared" si="61"/>
        <v>0</v>
      </c>
      <c r="K274" s="26">
        <f t="shared" si="61"/>
        <v>0</v>
      </c>
      <c r="L274" s="26"/>
      <c r="M274" s="26">
        <f t="shared" si="61"/>
        <v>0</v>
      </c>
      <c r="N274" s="88"/>
    </row>
    <row r="275" spans="1:13" s="29" customFormat="1" ht="18.75" hidden="1">
      <c r="A275" s="127"/>
      <c r="B275" s="128"/>
      <c r="C275" s="128"/>
      <c r="D275" s="83"/>
      <c r="E275" s="26"/>
      <c r="F275" s="75"/>
      <c r="G275" s="26"/>
      <c r="H275" s="26"/>
      <c r="I275" s="26"/>
      <c r="J275" s="26"/>
      <c r="K275" s="26"/>
      <c r="L275" s="26"/>
      <c r="M275" s="26"/>
    </row>
    <row r="276" spans="1:13" ht="19.5" customHeight="1" hidden="1">
      <c r="A276" s="34" t="s">
        <v>108</v>
      </c>
      <c r="B276" s="3"/>
      <c r="C276" s="4"/>
      <c r="D276" s="4"/>
      <c r="E276" s="4"/>
      <c r="F276" s="78"/>
      <c r="G276" s="4"/>
      <c r="H276" s="4"/>
      <c r="I276" s="4"/>
      <c r="J276" s="4"/>
      <c r="K276" s="4"/>
      <c r="L276" s="4"/>
      <c r="M276" s="4"/>
    </row>
    <row r="277" spans="1:13" s="10" customFormat="1" ht="37.5" customHeight="1" hidden="1">
      <c r="A277" s="38" t="s">
        <v>109</v>
      </c>
      <c r="B277" s="8">
        <v>251</v>
      </c>
      <c r="C277" s="59" t="s">
        <v>42</v>
      </c>
      <c r="D277" s="59"/>
      <c r="E277" s="23">
        <v>0</v>
      </c>
      <c r="F277" s="73">
        <f>SUM(G277:M277)</f>
        <v>0</v>
      </c>
      <c r="G277" s="23"/>
      <c r="H277" s="23"/>
      <c r="I277" s="23"/>
      <c r="J277" s="23"/>
      <c r="K277" s="23"/>
      <c r="L277" s="23"/>
      <c r="M277" s="23"/>
    </row>
    <row r="278" spans="1:13" s="29" customFormat="1" ht="18.75" hidden="1">
      <c r="A278" s="127"/>
      <c r="B278" s="128"/>
      <c r="C278" s="128"/>
      <c r="D278" s="83"/>
      <c r="E278" s="26"/>
      <c r="F278" s="75"/>
      <c r="G278" s="26"/>
      <c r="H278" s="26"/>
      <c r="I278" s="26"/>
      <c r="J278" s="26"/>
      <c r="K278" s="26"/>
      <c r="L278" s="26"/>
      <c r="M278" s="26"/>
    </row>
    <row r="279" spans="1:13" s="54" customFormat="1" ht="18.75" hidden="1">
      <c r="A279" s="127" t="s">
        <v>110</v>
      </c>
      <c r="B279" s="128"/>
      <c r="C279" s="128"/>
      <c r="D279" s="83"/>
      <c r="E279" s="26">
        <f>E277+E278</f>
        <v>0</v>
      </c>
      <c r="F279" s="75">
        <f aca="true" t="shared" si="62" ref="F279:M279">F277+F278</f>
        <v>0</v>
      </c>
      <c r="G279" s="26">
        <f t="shared" si="62"/>
        <v>0</v>
      </c>
      <c r="H279" s="26">
        <f t="shared" si="62"/>
        <v>0</v>
      </c>
      <c r="I279" s="26">
        <f t="shared" si="62"/>
        <v>0</v>
      </c>
      <c r="J279" s="26">
        <f t="shared" si="62"/>
        <v>0</v>
      </c>
      <c r="K279" s="26"/>
      <c r="L279" s="26"/>
      <c r="M279" s="26">
        <f t="shared" si="62"/>
        <v>0</v>
      </c>
    </row>
    <row r="280" spans="1:13" s="28" customFormat="1" ht="22.5" customHeight="1">
      <c r="A280" s="43"/>
      <c r="B280" s="31"/>
      <c r="C280" s="30" t="s">
        <v>40</v>
      </c>
      <c r="D280" s="32">
        <f aca="true" t="shared" si="63" ref="D280:M280">D279+D274+D264+D239+D206+D191+D112+D96+D130+D137</f>
        <v>12098</v>
      </c>
      <c r="E280" s="32">
        <f t="shared" si="63"/>
        <v>76501</v>
      </c>
      <c r="F280" s="75">
        <f t="shared" si="63"/>
        <v>11260.7</v>
      </c>
      <c r="G280" s="32">
        <f t="shared" si="63"/>
        <v>901</v>
      </c>
      <c r="H280" s="32">
        <f t="shared" si="63"/>
        <v>3226</v>
      </c>
      <c r="I280" s="32">
        <f t="shared" si="63"/>
        <v>4846.9</v>
      </c>
      <c r="J280" s="32">
        <f t="shared" si="63"/>
        <v>1904.6000000000001</v>
      </c>
      <c r="K280" s="32">
        <f t="shared" si="63"/>
        <v>94</v>
      </c>
      <c r="L280" s="32"/>
      <c r="M280" s="32">
        <f t="shared" si="63"/>
        <v>288.2</v>
      </c>
    </row>
    <row r="281" spans="1:13" s="10" customFormat="1" ht="17.25" customHeight="1">
      <c r="A281" s="44"/>
      <c r="B281" s="8">
        <v>211</v>
      </c>
      <c r="C281" s="59" t="s">
        <v>1</v>
      </c>
      <c r="D281" s="18">
        <f aca="true" t="shared" si="64" ref="D281:M281">D226+D99+D12+D132</f>
        <v>5177</v>
      </c>
      <c r="E281" s="18">
        <f t="shared" si="64"/>
        <v>8424</v>
      </c>
      <c r="F281" s="73">
        <f t="shared" si="64"/>
        <v>6116</v>
      </c>
      <c r="G281" s="18">
        <f t="shared" si="64"/>
        <v>50</v>
      </c>
      <c r="H281" s="18">
        <f t="shared" si="64"/>
        <v>2166</v>
      </c>
      <c r="I281" s="18">
        <f t="shared" si="64"/>
        <v>3590</v>
      </c>
      <c r="J281" s="18">
        <f t="shared" si="64"/>
        <v>99</v>
      </c>
      <c r="K281" s="18">
        <f t="shared" si="64"/>
        <v>0</v>
      </c>
      <c r="L281" s="18"/>
      <c r="M281" s="18">
        <f t="shared" si="64"/>
        <v>211</v>
      </c>
    </row>
    <row r="282" spans="1:13" s="10" customFormat="1" ht="15.75">
      <c r="A282" s="44"/>
      <c r="B282" s="8">
        <v>212</v>
      </c>
      <c r="C282" s="59" t="s">
        <v>2</v>
      </c>
      <c r="D282" s="18">
        <f aca="true" t="shared" si="65" ref="D282:M282">D227+D100+D13</f>
        <v>10</v>
      </c>
      <c r="E282" s="18">
        <f t="shared" si="65"/>
        <v>77</v>
      </c>
      <c r="F282" s="73">
        <f t="shared" si="65"/>
        <v>23</v>
      </c>
      <c r="G282" s="18">
        <f t="shared" si="65"/>
        <v>7</v>
      </c>
      <c r="H282" s="18">
        <f t="shared" si="65"/>
        <v>16</v>
      </c>
      <c r="I282" s="18">
        <f t="shared" si="65"/>
        <v>0</v>
      </c>
      <c r="J282" s="18">
        <f t="shared" si="65"/>
        <v>0</v>
      </c>
      <c r="K282" s="18">
        <f t="shared" si="65"/>
        <v>0</v>
      </c>
      <c r="L282" s="18"/>
      <c r="M282" s="18">
        <f t="shared" si="65"/>
        <v>0</v>
      </c>
    </row>
    <row r="283" spans="1:13" s="10" customFormat="1" ht="15.75">
      <c r="A283" s="44"/>
      <c r="B283" s="8">
        <v>213</v>
      </c>
      <c r="C283" s="59" t="s">
        <v>3</v>
      </c>
      <c r="D283" s="18">
        <f aca="true" t="shared" si="66" ref="D283:M283">D228+D101+D14+D133</f>
        <v>1564</v>
      </c>
      <c r="E283" s="18">
        <f t="shared" si="66"/>
        <v>2545</v>
      </c>
      <c r="F283" s="73">
        <f t="shared" si="66"/>
        <v>1920.9</v>
      </c>
      <c r="G283" s="18">
        <f t="shared" si="66"/>
        <v>0</v>
      </c>
      <c r="H283" s="18">
        <f t="shared" si="66"/>
        <v>565</v>
      </c>
      <c r="I283" s="18">
        <f t="shared" si="66"/>
        <v>1256.9</v>
      </c>
      <c r="J283" s="18">
        <f t="shared" si="66"/>
        <v>36</v>
      </c>
      <c r="K283" s="18">
        <f t="shared" si="66"/>
        <v>0</v>
      </c>
      <c r="L283" s="18"/>
      <c r="M283" s="18">
        <f t="shared" si="66"/>
        <v>63</v>
      </c>
    </row>
    <row r="284" spans="1:13" s="10" customFormat="1" ht="15.75">
      <c r="A284" s="44"/>
      <c r="B284" s="8">
        <v>221</v>
      </c>
      <c r="C284" s="59" t="s">
        <v>5</v>
      </c>
      <c r="D284" s="18">
        <f aca="true" t="shared" si="67" ref="D284:M284">D103+D16+D230</f>
        <v>38</v>
      </c>
      <c r="E284" s="18">
        <f t="shared" si="67"/>
        <v>77</v>
      </c>
      <c r="F284" s="73">
        <f t="shared" si="67"/>
        <v>58</v>
      </c>
      <c r="G284" s="18">
        <f t="shared" si="67"/>
        <v>26</v>
      </c>
      <c r="H284" s="18">
        <f t="shared" si="67"/>
        <v>20</v>
      </c>
      <c r="I284" s="18">
        <f t="shared" si="67"/>
        <v>0</v>
      </c>
      <c r="J284" s="18">
        <f t="shared" si="67"/>
        <v>8</v>
      </c>
      <c r="K284" s="18">
        <f t="shared" si="67"/>
        <v>0</v>
      </c>
      <c r="L284" s="18"/>
      <c r="M284" s="18">
        <f t="shared" si="67"/>
        <v>4</v>
      </c>
    </row>
    <row r="285" spans="1:13" s="10" customFormat="1" ht="15.75">
      <c r="A285" s="44"/>
      <c r="B285" s="8">
        <v>222</v>
      </c>
      <c r="C285" s="59" t="s">
        <v>6</v>
      </c>
      <c r="D285" s="18">
        <f aca="true" t="shared" si="68" ref="D285:M285">SUM(D61,D104,D247,D214,D41,D79,D199,D169,D179,D231)</f>
        <v>3</v>
      </c>
      <c r="E285" s="18">
        <f t="shared" si="68"/>
        <v>57</v>
      </c>
      <c r="F285" s="73">
        <f t="shared" si="68"/>
        <v>12</v>
      </c>
      <c r="G285" s="18">
        <f t="shared" si="68"/>
        <v>12</v>
      </c>
      <c r="H285" s="18">
        <f t="shared" si="68"/>
        <v>0</v>
      </c>
      <c r="I285" s="18">
        <f t="shared" si="68"/>
        <v>0</v>
      </c>
      <c r="J285" s="18">
        <f t="shared" si="68"/>
        <v>0</v>
      </c>
      <c r="K285" s="18">
        <f t="shared" si="68"/>
        <v>0</v>
      </c>
      <c r="L285" s="18"/>
      <c r="M285" s="18">
        <f t="shared" si="68"/>
        <v>0</v>
      </c>
    </row>
    <row r="286" spans="1:13" s="10" customFormat="1" ht="15.75">
      <c r="A286" s="44"/>
      <c r="B286" s="8">
        <v>223</v>
      </c>
      <c r="C286" s="59" t="s">
        <v>7</v>
      </c>
      <c r="D286" s="18">
        <f aca="true" t="shared" si="69" ref="D286:M286">D232+D162+D105+D18</f>
        <v>2253</v>
      </c>
      <c r="E286" s="18">
        <f t="shared" si="69"/>
        <v>3753</v>
      </c>
      <c r="F286" s="73">
        <f t="shared" si="69"/>
        <v>1213</v>
      </c>
      <c r="G286" s="18">
        <f t="shared" si="69"/>
        <v>292</v>
      </c>
      <c r="H286" s="18">
        <f t="shared" si="69"/>
        <v>225</v>
      </c>
      <c r="I286" s="18">
        <f t="shared" si="69"/>
        <v>0</v>
      </c>
      <c r="J286" s="18">
        <f t="shared" si="69"/>
        <v>602</v>
      </c>
      <c r="K286" s="18">
        <f t="shared" si="69"/>
        <v>94</v>
      </c>
      <c r="L286" s="18"/>
      <c r="M286" s="18">
        <f t="shared" si="69"/>
        <v>0</v>
      </c>
    </row>
    <row r="287" spans="1:13" s="10" customFormat="1" ht="15.75">
      <c r="A287" s="44"/>
      <c r="B287" s="8">
        <v>224</v>
      </c>
      <c r="C287" s="59" t="s">
        <v>8</v>
      </c>
      <c r="D287" s="18">
        <f aca="true" t="shared" si="70" ref="D287:J287">D267+D19</f>
        <v>0</v>
      </c>
      <c r="E287" s="18">
        <f t="shared" si="70"/>
        <v>0</v>
      </c>
      <c r="F287" s="73">
        <f t="shared" si="70"/>
        <v>0</v>
      </c>
      <c r="G287" s="18">
        <f t="shared" si="70"/>
        <v>0</v>
      </c>
      <c r="H287" s="18">
        <f t="shared" si="70"/>
        <v>0</v>
      </c>
      <c r="I287" s="18">
        <f t="shared" si="70"/>
        <v>0</v>
      </c>
      <c r="J287" s="18">
        <f t="shared" si="70"/>
        <v>0</v>
      </c>
      <c r="K287" s="18"/>
      <c r="L287" s="18"/>
      <c r="M287" s="18">
        <f>M267+M19</f>
        <v>0</v>
      </c>
    </row>
    <row r="288" spans="1:13" s="10" customFormat="1" ht="15.75">
      <c r="A288" s="44"/>
      <c r="B288" s="8">
        <v>225</v>
      </c>
      <c r="C288" s="59" t="s">
        <v>9</v>
      </c>
      <c r="D288" s="18">
        <f aca="true" t="shared" si="71" ref="D288:M288">D233+D185+D182+D171+D163+D151+D149+D148+D141+D135+D20+D153</f>
        <v>383</v>
      </c>
      <c r="E288" s="18">
        <f t="shared" si="71"/>
        <v>51072</v>
      </c>
      <c r="F288" s="73">
        <f t="shared" si="71"/>
        <v>473.7</v>
      </c>
      <c r="G288" s="18">
        <f t="shared" si="71"/>
        <v>152</v>
      </c>
      <c r="H288" s="18">
        <f t="shared" si="71"/>
        <v>33</v>
      </c>
      <c r="I288" s="18">
        <f t="shared" si="71"/>
        <v>0</v>
      </c>
      <c r="J288" s="18">
        <f t="shared" si="71"/>
        <v>288.7</v>
      </c>
      <c r="K288" s="18">
        <f t="shared" si="71"/>
        <v>0</v>
      </c>
      <c r="L288" s="18"/>
      <c r="M288" s="18">
        <f t="shared" si="71"/>
        <v>0</v>
      </c>
    </row>
    <row r="289" spans="1:13" s="10" customFormat="1" ht="15.75">
      <c r="A289" s="44"/>
      <c r="B289" s="8">
        <v>226</v>
      </c>
      <c r="C289" s="59" t="s">
        <v>10</v>
      </c>
      <c r="D289" s="18">
        <f>D269+D258+D234+D200+D180+D164+D150+D127+D108+D21+D186</f>
        <v>587</v>
      </c>
      <c r="E289" s="18">
        <f aca="true" t="shared" si="72" ref="E289:M289">E269+E258+E234+E200+E180+E164+E150+E127+E108+E21+E186</f>
        <v>1930</v>
      </c>
      <c r="F289" s="73">
        <f t="shared" si="72"/>
        <v>213</v>
      </c>
      <c r="G289" s="18">
        <f t="shared" si="72"/>
        <v>88</v>
      </c>
      <c r="H289" s="18">
        <f t="shared" si="72"/>
        <v>35</v>
      </c>
      <c r="I289" s="18">
        <f t="shared" si="72"/>
        <v>0</v>
      </c>
      <c r="J289" s="18">
        <f t="shared" si="72"/>
        <v>90</v>
      </c>
      <c r="K289" s="18">
        <f t="shared" si="72"/>
        <v>0</v>
      </c>
      <c r="L289" s="18"/>
      <c r="M289" s="18">
        <f t="shared" si="72"/>
        <v>0</v>
      </c>
    </row>
    <row r="290" spans="1:13" s="10" customFormat="1" ht="15.75" hidden="1">
      <c r="A290" s="44"/>
      <c r="B290" s="8">
        <v>231</v>
      </c>
      <c r="C290" s="59" t="s">
        <v>11</v>
      </c>
      <c r="D290" s="59"/>
      <c r="E290" s="18">
        <f>SUM(E92)</f>
        <v>0</v>
      </c>
      <c r="F290" s="73">
        <f aca="true" t="shared" si="73" ref="F290:M290">SUM(F92)</f>
        <v>0</v>
      </c>
      <c r="G290" s="18">
        <f t="shared" si="73"/>
        <v>0</v>
      </c>
      <c r="H290" s="18">
        <f t="shared" si="73"/>
        <v>0</v>
      </c>
      <c r="I290" s="18">
        <f t="shared" si="73"/>
        <v>0</v>
      </c>
      <c r="J290" s="18">
        <f t="shared" si="73"/>
        <v>0</v>
      </c>
      <c r="K290" s="18"/>
      <c r="L290" s="18"/>
      <c r="M290" s="18">
        <f t="shared" si="73"/>
        <v>0</v>
      </c>
    </row>
    <row r="291" spans="1:13" s="10" customFormat="1" ht="15.75" customHeight="1" hidden="1">
      <c r="A291" s="44"/>
      <c r="B291" s="8">
        <v>241</v>
      </c>
      <c r="C291" s="59" t="s">
        <v>78</v>
      </c>
      <c r="D291" s="59"/>
      <c r="E291" s="18">
        <f>SUM(E121)</f>
        <v>0</v>
      </c>
      <c r="F291" s="73">
        <f aca="true" t="shared" si="74" ref="F291:M291">SUM(F121)</f>
        <v>0</v>
      </c>
      <c r="G291" s="18">
        <f t="shared" si="74"/>
        <v>0</v>
      </c>
      <c r="H291" s="18">
        <f t="shared" si="74"/>
        <v>0</v>
      </c>
      <c r="I291" s="18">
        <f t="shared" si="74"/>
        <v>0</v>
      </c>
      <c r="J291" s="18">
        <f t="shared" si="74"/>
        <v>0</v>
      </c>
      <c r="K291" s="18"/>
      <c r="L291" s="18"/>
      <c r="M291" s="18">
        <f t="shared" si="74"/>
        <v>0</v>
      </c>
    </row>
    <row r="292" spans="1:13" s="10" customFormat="1" ht="31.5" hidden="1">
      <c r="A292" s="44"/>
      <c r="B292" s="8">
        <v>242</v>
      </c>
      <c r="C292" s="59" t="s">
        <v>59</v>
      </c>
      <c r="D292" s="59"/>
      <c r="E292" s="18">
        <f aca="true" t="shared" si="75" ref="E292:M292">SUM(E157,E156)</f>
        <v>0</v>
      </c>
      <c r="F292" s="73">
        <f t="shared" si="75"/>
        <v>0</v>
      </c>
      <c r="G292" s="18">
        <f t="shared" si="75"/>
        <v>0</v>
      </c>
      <c r="H292" s="18">
        <f t="shared" si="75"/>
        <v>0</v>
      </c>
      <c r="I292" s="18">
        <f t="shared" si="75"/>
        <v>0</v>
      </c>
      <c r="J292" s="18">
        <f t="shared" si="75"/>
        <v>0</v>
      </c>
      <c r="K292" s="18"/>
      <c r="L292" s="18"/>
      <c r="M292" s="18">
        <f t="shared" si="75"/>
        <v>0</v>
      </c>
    </row>
    <row r="293" spans="1:13" s="10" customFormat="1" ht="33.75" customHeight="1">
      <c r="A293" s="44"/>
      <c r="B293" s="8">
        <v>251</v>
      </c>
      <c r="C293" s="59" t="s">
        <v>41</v>
      </c>
      <c r="D293" s="18">
        <f aca="true" t="shared" si="76" ref="D293:M293">D23</f>
        <v>640</v>
      </c>
      <c r="E293" s="18">
        <f t="shared" si="76"/>
        <v>0</v>
      </c>
      <c r="F293" s="73">
        <f t="shared" si="76"/>
        <v>699.9</v>
      </c>
      <c r="G293" s="18">
        <f t="shared" si="76"/>
        <v>0</v>
      </c>
      <c r="H293" s="18">
        <f t="shared" si="76"/>
        <v>0</v>
      </c>
      <c r="I293" s="18">
        <f t="shared" si="76"/>
        <v>0</v>
      </c>
      <c r="J293" s="18">
        <f t="shared" si="76"/>
        <v>699.9</v>
      </c>
      <c r="K293" s="18">
        <f t="shared" si="76"/>
        <v>0</v>
      </c>
      <c r="L293" s="18"/>
      <c r="M293" s="18">
        <f t="shared" si="76"/>
        <v>0</v>
      </c>
    </row>
    <row r="294" spans="1:13" s="10" customFormat="1" ht="24.75" customHeight="1" hidden="1">
      <c r="A294" s="44"/>
      <c r="B294" s="8">
        <v>262</v>
      </c>
      <c r="C294" s="59" t="s">
        <v>35</v>
      </c>
      <c r="D294" s="59"/>
      <c r="E294" s="18"/>
      <c r="F294" s="73">
        <f>F24</f>
        <v>0</v>
      </c>
      <c r="G294" s="18">
        <f aca="true" t="shared" si="77" ref="G294:M294">SUM(G66,G84,G46)</f>
        <v>0</v>
      </c>
      <c r="H294" s="18">
        <f t="shared" si="77"/>
        <v>0</v>
      </c>
      <c r="I294" s="18">
        <f t="shared" si="77"/>
        <v>0</v>
      </c>
      <c r="J294" s="18"/>
      <c r="K294" s="18"/>
      <c r="L294" s="18"/>
      <c r="M294" s="18">
        <f t="shared" si="77"/>
        <v>0</v>
      </c>
    </row>
    <row r="295" spans="1:13" s="10" customFormat="1" ht="15.75" hidden="1">
      <c r="A295" s="44"/>
      <c r="B295" s="8">
        <v>263</v>
      </c>
      <c r="C295" s="59" t="s">
        <v>44</v>
      </c>
      <c r="D295" s="59"/>
      <c r="E295" s="18">
        <f>SUM(E67,E85,E47)</f>
        <v>0</v>
      </c>
      <c r="F295" s="73">
        <f aca="true" t="shared" si="78" ref="F295:M295">SUM(F67,F85,F47)</f>
        <v>0</v>
      </c>
      <c r="G295" s="18">
        <f t="shared" si="78"/>
        <v>0</v>
      </c>
      <c r="H295" s="18">
        <f t="shared" si="78"/>
        <v>0</v>
      </c>
      <c r="I295" s="18">
        <f t="shared" si="78"/>
        <v>0</v>
      </c>
      <c r="J295" s="18">
        <f t="shared" si="78"/>
        <v>0</v>
      </c>
      <c r="K295" s="18"/>
      <c r="L295" s="18"/>
      <c r="M295" s="18">
        <f t="shared" si="78"/>
        <v>0</v>
      </c>
    </row>
    <row r="296" spans="1:13" s="10" customFormat="1" ht="15.75">
      <c r="A296" s="44"/>
      <c r="B296" s="8">
        <v>290</v>
      </c>
      <c r="C296" s="59" t="s">
        <v>12</v>
      </c>
      <c r="D296" s="18">
        <f aca="true" t="shared" si="79" ref="D296:M296">D270+D259+D201+D187+D25+D235</f>
        <v>348</v>
      </c>
      <c r="E296" s="18">
        <f t="shared" si="79"/>
        <v>326</v>
      </c>
      <c r="F296" s="73">
        <f t="shared" si="79"/>
        <v>125</v>
      </c>
      <c r="G296" s="18">
        <f t="shared" si="79"/>
        <v>83</v>
      </c>
      <c r="H296" s="18">
        <f t="shared" si="79"/>
        <v>30</v>
      </c>
      <c r="I296" s="18">
        <f t="shared" si="79"/>
        <v>0</v>
      </c>
      <c r="J296" s="18">
        <f t="shared" si="79"/>
        <v>12</v>
      </c>
      <c r="K296" s="18">
        <f t="shared" si="79"/>
        <v>0</v>
      </c>
      <c r="L296" s="18"/>
      <c r="M296" s="18">
        <f t="shared" si="79"/>
        <v>0</v>
      </c>
    </row>
    <row r="297" spans="1:13" s="10" customFormat="1" ht="15.75">
      <c r="A297" s="44"/>
      <c r="B297" s="8">
        <v>310</v>
      </c>
      <c r="C297" s="59" t="s">
        <v>14</v>
      </c>
      <c r="D297" s="18">
        <f>D271+D237+D204+D189+D165+D159+D128+D27+D110+D125+D183</f>
        <v>598</v>
      </c>
      <c r="E297" s="18">
        <f aca="true" t="shared" si="80" ref="E297:M297">E271+E237+E204+E189+E165+E159+E128+E27+E110+E125+E183</f>
        <v>6871</v>
      </c>
      <c r="F297" s="73">
        <f t="shared" si="80"/>
        <v>158</v>
      </c>
      <c r="G297" s="18">
        <f t="shared" si="80"/>
        <v>116</v>
      </c>
      <c r="H297" s="18">
        <f t="shared" si="80"/>
        <v>35</v>
      </c>
      <c r="I297" s="18">
        <f t="shared" si="80"/>
        <v>0</v>
      </c>
      <c r="J297" s="18">
        <f t="shared" si="80"/>
        <v>5</v>
      </c>
      <c r="K297" s="18">
        <f t="shared" si="80"/>
        <v>0</v>
      </c>
      <c r="L297" s="18"/>
      <c r="M297" s="18">
        <f t="shared" si="80"/>
        <v>2</v>
      </c>
    </row>
    <row r="298" spans="1:13" s="10" customFormat="1" ht="15.75">
      <c r="A298" s="44"/>
      <c r="B298" s="8">
        <v>340</v>
      </c>
      <c r="C298" s="59" t="s">
        <v>15</v>
      </c>
      <c r="D298" s="18">
        <f>D272+D260+D238+D205+D190+D184+D181+D168+D134+D129+D111+D28+D126+D160</f>
        <v>497</v>
      </c>
      <c r="E298" s="18">
        <f aca="true" t="shared" si="81" ref="E298:M298">E272+E260+E238+E205+E190+E184+E181+E168+E134+E129+E111+E28+E126+E160</f>
        <v>1369</v>
      </c>
      <c r="F298" s="73">
        <f t="shared" si="81"/>
        <v>248.2</v>
      </c>
      <c r="G298" s="18">
        <f t="shared" si="81"/>
        <v>75</v>
      </c>
      <c r="H298" s="18">
        <f t="shared" si="81"/>
        <v>101</v>
      </c>
      <c r="I298" s="18">
        <f t="shared" si="81"/>
        <v>0</v>
      </c>
      <c r="J298" s="18">
        <f t="shared" si="81"/>
        <v>64</v>
      </c>
      <c r="K298" s="18">
        <f t="shared" si="81"/>
        <v>0</v>
      </c>
      <c r="L298" s="18"/>
      <c r="M298" s="18">
        <f t="shared" si="81"/>
        <v>8.2</v>
      </c>
    </row>
    <row r="299" spans="1:13" s="28" customFormat="1" ht="19.5" customHeight="1" thickBot="1">
      <c r="A299" s="45"/>
      <c r="B299" s="46"/>
      <c r="C299" s="47" t="s">
        <v>43</v>
      </c>
      <c r="D299" s="48">
        <f aca="true" t="shared" si="82" ref="D299:J299">SUM(D281:D298)</f>
        <v>12098</v>
      </c>
      <c r="E299" s="48">
        <f t="shared" si="82"/>
        <v>76501</v>
      </c>
      <c r="F299" s="115">
        <f>SUM(F281:F298)</f>
        <v>11260.7</v>
      </c>
      <c r="G299" s="48">
        <f>SUM(G281:G298)</f>
        <v>901</v>
      </c>
      <c r="H299" s="48">
        <f t="shared" si="82"/>
        <v>3226</v>
      </c>
      <c r="I299" s="48">
        <f t="shared" si="82"/>
        <v>4846.9</v>
      </c>
      <c r="J299" s="48">
        <f t="shared" si="82"/>
        <v>1904.6</v>
      </c>
      <c r="K299" s="48">
        <f>SUM(K281:K298)</f>
        <v>94</v>
      </c>
      <c r="L299" s="48"/>
      <c r="M299" s="48">
        <f>SUM(M281:M298)</f>
        <v>288.2</v>
      </c>
    </row>
    <row r="303" spans="5:13" ht="12.75">
      <c r="E303" s="107" t="s">
        <v>124</v>
      </c>
      <c r="F303" s="108">
        <f>G303+H303+I303+J303+K303+M303</f>
        <v>11260.7</v>
      </c>
      <c r="G303" s="101">
        <v>901</v>
      </c>
      <c r="H303" s="101">
        <v>3226</v>
      </c>
      <c r="I303" s="101">
        <v>4847.1</v>
      </c>
      <c r="J303" s="101">
        <v>1905</v>
      </c>
      <c r="K303" s="101">
        <v>93.4</v>
      </c>
      <c r="L303" s="101"/>
      <c r="M303" s="101">
        <v>288.2</v>
      </c>
    </row>
    <row r="304" spans="5:12" ht="12.75">
      <c r="E304" s="107" t="s">
        <v>116</v>
      </c>
      <c r="F304" s="114"/>
      <c r="J304" s="104"/>
      <c r="K304" s="104"/>
      <c r="L304" s="104"/>
    </row>
    <row r="305" spans="5:13" ht="12.75">
      <c r="E305" s="98" t="s">
        <v>126</v>
      </c>
      <c r="F305" s="99">
        <v>0</v>
      </c>
      <c r="G305" s="93">
        <f aca="true" t="shared" si="83" ref="G305:M305">G303-G299</f>
        <v>0</v>
      </c>
      <c r="H305" s="93">
        <f t="shared" si="83"/>
        <v>0</v>
      </c>
      <c r="I305" s="93">
        <f t="shared" si="83"/>
        <v>0.2000000000007276</v>
      </c>
      <c r="J305" s="93">
        <f t="shared" si="83"/>
        <v>0.40000000000009095</v>
      </c>
      <c r="K305" s="93">
        <f t="shared" si="83"/>
        <v>-0.5999999999999943</v>
      </c>
      <c r="L305" s="93"/>
      <c r="M305" s="93">
        <f t="shared" si="83"/>
        <v>0</v>
      </c>
    </row>
    <row r="306" ht="12.75">
      <c r="F306" s="100"/>
    </row>
    <row r="307" ht="12.75">
      <c r="I307" s="1" t="s">
        <v>140</v>
      </c>
    </row>
    <row r="308" ht="12.75">
      <c r="I308" s="1" t="s">
        <v>141</v>
      </c>
    </row>
  </sheetData>
  <sheetProtection/>
  <mergeCells count="30">
    <mergeCell ref="I2:M3"/>
    <mergeCell ref="A279:C279"/>
    <mergeCell ref="A9:C9"/>
    <mergeCell ref="A96:C96"/>
    <mergeCell ref="A120:C120"/>
    <mergeCell ref="A8:E8"/>
    <mergeCell ref="A5:M5"/>
    <mergeCell ref="A112:C112"/>
    <mergeCell ref="A278:C278"/>
    <mergeCell ref="A206:C206"/>
    <mergeCell ref="A123:C123"/>
    <mergeCell ref="A113:C113"/>
    <mergeCell ref="A119:C119"/>
    <mergeCell ref="A240:C240"/>
    <mergeCell ref="A197:C197"/>
    <mergeCell ref="A223:C223"/>
    <mergeCell ref="A224:C224"/>
    <mergeCell ref="A207:C207"/>
    <mergeCell ref="A131:C131"/>
    <mergeCell ref="A137:C137"/>
    <mergeCell ref="A275:C275"/>
    <mergeCell ref="A192:C192"/>
    <mergeCell ref="A196:C196"/>
    <mergeCell ref="A124:C124"/>
    <mergeCell ref="A130:C130"/>
    <mergeCell ref="A191:C191"/>
    <mergeCell ref="A274:C274"/>
    <mergeCell ref="A256:C256"/>
    <mergeCell ref="A257:C257"/>
    <mergeCell ref="A265:C265"/>
  </mergeCells>
  <printOptions/>
  <pageMargins left="0.7874015748031497" right="0.1968503937007874" top="0.7874015748031497" bottom="0.1968503937007874" header="0" footer="0"/>
  <pageSetup fitToHeight="2" fitToWidth="1" horizontalDpi="600" verticalDpi="60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8"/>
  <sheetViews>
    <sheetView tabSelected="1" view="pageBreakPreview" zoomScale="60" zoomScalePageLayoutView="0" workbookViewId="0" topLeftCell="A1">
      <selection activeCell="M13" sqref="M13"/>
    </sheetView>
  </sheetViews>
  <sheetFormatPr defaultColWidth="9.00390625" defaultRowHeight="12.75"/>
  <cols>
    <col min="1" max="1" width="8.00390625" style="1" customWidth="1"/>
    <col min="2" max="2" width="7.00390625" style="2" customWidth="1"/>
    <col min="3" max="3" width="51.875" style="1" customWidth="1"/>
    <col min="4" max="9" width="14.875" style="1" customWidth="1"/>
    <col min="10" max="10" width="14.875" style="1" hidden="1" customWidth="1"/>
    <col min="11" max="11" width="14.875" style="1" customWidth="1"/>
    <col min="12" max="16384" width="9.125" style="1" customWidth="1"/>
  </cols>
  <sheetData>
    <row r="1" ht="18" customHeight="1">
      <c r="K1" s="116"/>
    </row>
    <row r="2" spans="2:11" s="64" customFormat="1" ht="76.5" customHeight="1">
      <c r="B2" s="65"/>
      <c r="C2" s="81"/>
      <c r="D2" s="81"/>
      <c r="E2" s="81"/>
      <c r="F2" s="81"/>
      <c r="G2" s="81"/>
      <c r="H2" s="139" t="s">
        <v>167</v>
      </c>
      <c r="I2" s="140"/>
      <c r="J2" s="140"/>
      <c r="K2" s="140"/>
    </row>
    <row r="3" spans="2:11" s="64" customFormat="1" ht="19.5" customHeight="1">
      <c r="B3" s="65"/>
      <c r="H3" s="140"/>
      <c r="I3" s="140"/>
      <c r="J3" s="140"/>
      <c r="K3" s="140"/>
    </row>
    <row r="4" s="64" customFormat="1" ht="13.5">
      <c r="B4" s="65"/>
    </row>
    <row r="5" spans="1:11" s="64" customFormat="1" ht="38.25" customHeight="1">
      <c r="A5" s="144" t="s">
        <v>146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</row>
    <row r="6" spans="2:11" s="64" customFormat="1" ht="14.25" thickBot="1">
      <c r="B6" s="65"/>
      <c r="K6" s="64" t="s">
        <v>100</v>
      </c>
    </row>
    <row r="7" spans="2:11" s="64" customFormat="1" ht="17.25" hidden="1" thickBot="1">
      <c r="B7" s="65"/>
      <c r="D7" s="66"/>
      <c r="E7" s="66"/>
      <c r="F7" s="66">
        <v>1316</v>
      </c>
      <c r="G7" s="66">
        <v>2115</v>
      </c>
      <c r="H7" s="66">
        <v>1550</v>
      </c>
      <c r="I7" s="66"/>
      <c r="J7" s="66"/>
      <c r="K7" s="66"/>
    </row>
    <row r="8" spans="1:4" ht="15" customHeight="1" hidden="1" thickBot="1">
      <c r="A8" s="143"/>
      <c r="B8" s="143"/>
      <c r="C8" s="143"/>
      <c r="D8" s="143"/>
    </row>
    <row r="9" spans="1:11" ht="55.5" customHeight="1">
      <c r="A9" s="141" t="s">
        <v>60</v>
      </c>
      <c r="B9" s="142"/>
      <c r="C9" s="142"/>
      <c r="D9" s="67" t="s">
        <v>147</v>
      </c>
      <c r="E9" s="68" t="s">
        <v>148</v>
      </c>
      <c r="F9" s="69" t="s">
        <v>97</v>
      </c>
      <c r="G9" s="70" t="s">
        <v>98</v>
      </c>
      <c r="H9" s="70" t="s">
        <v>99</v>
      </c>
      <c r="I9" s="70" t="s">
        <v>122</v>
      </c>
      <c r="J9" s="70" t="s">
        <v>123</v>
      </c>
      <c r="K9" s="70" t="s">
        <v>138</v>
      </c>
    </row>
    <row r="10" spans="1:11" s="7" customFormat="1" ht="20.25" customHeight="1">
      <c r="A10" s="34" t="s">
        <v>21</v>
      </c>
      <c r="B10" s="50"/>
      <c r="C10" s="49"/>
      <c r="D10" s="49"/>
      <c r="E10" s="71"/>
      <c r="F10" s="49"/>
      <c r="G10" s="49"/>
      <c r="H10" s="49"/>
      <c r="I10" s="49"/>
      <c r="J10" s="49"/>
      <c r="K10" s="49"/>
    </row>
    <row r="11" spans="1:11" s="7" customFormat="1" ht="34.5" customHeight="1">
      <c r="A11" s="35" t="s">
        <v>0</v>
      </c>
      <c r="B11" s="5">
        <v>210</v>
      </c>
      <c r="C11" s="60" t="s">
        <v>30</v>
      </c>
      <c r="D11" s="25">
        <f aca="true" t="shared" si="0" ref="D11:K11">SUM(D12:D14)</f>
        <v>9376</v>
      </c>
      <c r="E11" s="72">
        <f t="shared" si="0"/>
        <v>6353</v>
      </c>
      <c r="F11" s="25">
        <f t="shared" si="0"/>
        <v>10</v>
      </c>
      <c r="G11" s="25">
        <f t="shared" si="0"/>
        <v>992</v>
      </c>
      <c r="H11" s="25">
        <f t="shared" si="0"/>
        <v>4864</v>
      </c>
      <c r="I11" s="25">
        <f t="shared" si="0"/>
        <v>487</v>
      </c>
      <c r="J11" s="25">
        <f t="shared" si="0"/>
        <v>0</v>
      </c>
      <c r="K11" s="25">
        <f t="shared" si="0"/>
        <v>0</v>
      </c>
    </row>
    <row r="12" spans="1:11" s="10" customFormat="1" ht="15.75">
      <c r="A12" s="36" t="s">
        <v>0</v>
      </c>
      <c r="B12" s="8">
        <v>211</v>
      </c>
      <c r="C12" s="59" t="s">
        <v>1</v>
      </c>
      <c r="D12" s="18">
        <f aca="true" t="shared" si="1" ref="D12:K12">SUM(D30,D35,D56,D74)</f>
        <v>7178</v>
      </c>
      <c r="E12" s="73">
        <f t="shared" si="1"/>
        <v>4869</v>
      </c>
      <c r="F12" s="18">
        <f t="shared" si="1"/>
        <v>0</v>
      </c>
      <c r="G12" s="18">
        <f t="shared" si="1"/>
        <v>800</v>
      </c>
      <c r="H12" s="18">
        <f t="shared" si="1"/>
        <v>3694</v>
      </c>
      <c r="I12" s="18">
        <f t="shared" si="1"/>
        <v>375</v>
      </c>
      <c r="J12" s="18">
        <f t="shared" si="1"/>
        <v>0</v>
      </c>
      <c r="K12" s="18">
        <f t="shared" si="1"/>
        <v>0</v>
      </c>
    </row>
    <row r="13" spans="1:11" s="10" customFormat="1" ht="15.75">
      <c r="A13" s="36" t="s">
        <v>0</v>
      </c>
      <c r="B13" s="8">
        <v>212</v>
      </c>
      <c r="C13" s="59" t="s">
        <v>2</v>
      </c>
      <c r="D13" s="18">
        <f aca="true" t="shared" si="2" ref="D13:K13">SUM(D57,D36,D75,D37,D31)</f>
        <v>30</v>
      </c>
      <c r="E13" s="73">
        <f t="shared" si="2"/>
        <v>15</v>
      </c>
      <c r="F13" s="18">
        <f t="shared" si="2"/>
        <v>10</v>
      </c>
      <c r="G13" s="18">
        <f t="shared" si="2"/>
        <v>5</v>
      </c>
      <c r="H13" s="18">
        <f t="shared" si="2"/>
        <v>0</v>
      </c>
      <c r="I13" s="18">
        <f t="shared" si="2"/>
        <v>0</v>
      </c>
      <c r="J13" s="18">
        <f t="shared" si="2"/>
        <v>0</v>
      </c>
      <c r="K13" s="18">
        <f t="shared" si="2"/>
        <v>0</v>
      </c>
    </row>
    <row r="14" spans="1:11" s="10" customFormat="1" ht="15.75">
      <c r="A14" s="36" t="s">
        <v>0</v>
      </c>
      <c r="B14" s="8">
        <v>213</v>
      </c>
      <c r="C14" s="59" t="s">
        <v>3</v>
      </c>
      <c r="D14" s="18">
        <f aca="true" t="shared" si="3" ref="D14:K14">SUM(D32,D38,D58,D76)</f>
        <v>2168</v>
      </c>
      <c r="E14" s="73">
        <f t="shared" si="3"/>
        <v>1469</v>
      </c>
      <c r="F14" s="18">
        <f t="shared" si="3"/>
        <v>0</v>
      </c>
      <c r="G14" s="18">
        <f t="shared" si="3"/>
        <v>187</v>
      </c>
      <c r="H14" s="18">
        <f t="shared" si="3"/>
        <v>1170</v>
      </c>
      <c r="I14" s="18">
        <f t="shared" si="3"/>
        <v>112</v>
      </c>
      <c r="J14" s="18">
        <f t="shared" si="3"/>
        <v>0</v>
      </c>
      <c r="K14" s="18">
        <f t="shared" si="3"/>
        <v>0</v>
      </c>
    </row>
    <row r="15" spans="1:11" s="7" customFormat="1" ht="15.75">
      <c r="A15" s="35" t="s">
        <v>0</v>
      </c>
      <c r="B15" s="5">
        <v>220</v>
      </c>
      <c r="C15" s="60" t="s">
        <v>4</v>
      </c>
      <c r="D15" s="25">
        <f aca="true" t="shared" si="4" ref="D15:K15">SUM(D16:D21)</f>
        <v>1476</v>
      </c>
      <c r="E15" s="72">
        <f t="shared" si="4"/>
        <v>720</v>
      </c>
      <c r="F15" s="25">
        <f t="shared" si="4"/>
        <v>90</v>
      </c>
      <c r="G15" s="25">
        <f t="shared" si="4"/>
        <v>70</v>
      </c>
      <c r="H15" s="25">
        <f t="shared" si="4"/>
        <v>0</v>
      </c>
      <c r="I15" s="25">
        <f t="shared" si="4"/>
        <v>560</v>
      </c>
      <c r="J15" s="25">
        <f t="shared" si="4"/>
        <v>0</v>
      </c>
      <c r="K15" s="25">
        <f t="shared" si="4"/>
        <v>0</v>
      </c>
    </row>
    <row r="16" spans="1:11" s="10" customFormat="1" ht="15.75">
      <c r="A16" s="36" t="s">
        <v>0</v>
      </c>
      <c r="B16" s="8">
        <v>221</v>
      </c>
      <c r="C16" s="59" t="s">
        <v>5</v>
      </c>
      <c r="D16" s="18">
        <f aca="true" t="shared" si="5" ref="D16:K16">SUM(D60,D40,D78)</f>
        <v>45</v>
      </c>
      <c r="E16" s="73">
        <f t="shared" si="5"/>
        <v>40</v>
      </c>
      <c r="F16" s="18">
        <f t="shared" si="5"/>
        <v>20</v>
      </c>
      <c r="G16" s="18">
        <f t="shared" si="5"/>
        <v>20</v>
      </c>
      <c r="H16" s="18">
        <f t="shared" si="5"/>
        <v>0</v>
      </c>
      <c r="I16" s="18">
        <f t="shared" si="5"/>
        <v>0</v>
      </c>
      <c r="J16" s="18">
        <f t="shared" si="5"/>
        <v>0</v>
      </c>
      <c r="K16" s="18">
        <f t="shared" si="5"/>
        <v>0</v>
      </c>
    </row>
    <row r="17" spans="1:11" s="10" customFormat="1" ht="15.75">
      <c r="A17" s="36" t="s">
        <v>0</v>
      </c>
      <c r="B17" s="8">
        <v>222</v>
      </c>
      <c r="C17" s="59" t="s">
        <v>6</v>
      </c>
      <c r="D17" s="18">
        <f aca="true" t="shared" si="6" ref="D17:K17">SUM(D61,D41,D79)</f>
        <v>35</v>
      </c>
      <c r="E17" s="73">
        <f t="shared" si="6"/>
        <v>10</v>
      </c>
      <c r="F17" s="18">
        <f t="shared" si="6"/>
        <v>10</v>
      </c>
      <c r="G17" s="18">
        <f t="shared" si="6"/>
        <v>0</v>
      </c>
      <c r="H17" s="18">
        <f t="shared" si="6"/>
        <v>0</v>
      </c>
      <c r="I17" s="18">
        <f t="shared" si="6"/>
        <v>0</v>
      </c>
      <c r="J17" s="18">
        <f t="shared" si="6"/>
        <v>0</v>
      </c>
      <c r="K17" s="18">
        <f t="shared" si="6"/>
        <v>0</v>
      </c>
    </row>
    <row r="18" spans="1:11" s="10" customFormat="1" ht="15.75">
      <c r="A18" s="36" t="s">
        <v>0</v>
      </c>
      <c r="B18" s="8">
        <v>223</v>
      </c>
      <c r="C18" s="59" t="s">
        <v>7</v>
      </c>
      <c r="D18" s="18">
        <f aca="true" t="shared" si="7" ref="D18:K18">SUM(D62,D42,D80)</f>
        <v>986</v>
      </c>
      <c r="E18" s="73">
        <f t="shared" si="7"/>
        <v>560</v>
      </c>
      <c r="F18" s="18">
        <f t="shared" si="7"/>
        <v>0</v>
      </c>
      <c r="G18" s="18">
        <f t="shared" si="7"/>
        <v>0</v>
      </c>
      <c r="H18" s="18">
        <f t="shared" si="7"/>
        <v>0</v>
      </c>
      <c r="I18" s="18">
        <f t="shared" si="7"/>
        <v>560</v>
      </c>
      <c r="J18" s="18">
        <f t="shared" si="7"/>
        <v>0</v>
      </c>
      <c r="K18" s="18">
        <f t="shared" si="7"/>
        <v>0</v>
      </c>
    </row>
    <row r="19" spans="1:11" s="10" customFormat="1" ht="15.75" hidden="1">
      <c r="A19" s="36" t="s">
        <v>0</v>
      </c>
      <c r="B19" s="8">
        <v>224</v>
      </c>
      <c r="C19" s="59" t="s">
        <v>8</v>
      </c>
      <c r="D19" s="18">
        <f aca="true" t="shared" si="8" ref="D19:I20">SUM(D63,D43,D81)</f>
        <v>0</v>
      </c>
      <c r="E19" s="73">
        <f t="shared" si="8"/>
        <v>0</v>
      </c>
      <c r="F19" s="18">
        <f t="shared" si="8"/>
        <v>0</v>
      </c>
      <c r="G19" s="18">
        <f t="shared" si="8"/>
        <v>0</v>
      </c>
      <c r="H19" s="18">
        <f t="shared" si="8"/>
        <v>0</v>
      </c>
      <c r="I19" s="18">
        <f t="shared" si="8"/>
        <v>0</v>
      </c>
      <c r="J19" s="18"/>
      <c r="K19" s="18">
        <f>SUM(K63,K43,K81)</f>
        <v>0</v>
      </c>
    </row>
    <row r="20" spans="1:11" s="10" customFormat="1" ht="15.75">
      <c r="A20" s="36" t="s">
        <v>0</v>
      </c>
      <c r="B20" s="8">
        <v>225</v>
      </c>
      <c r="C20" s="59" t="s">
        <v>9</v>
      </c>
      <c r="D20" s="18">
        <f t="shared" si="8"/>
        <v>140</v>
      </c>
      <c r="E20" s="73">
        <f t="shared" si="8"/>
        <v>50</v>
      </c>
      <c r="F20" s="18">
        <f t="shared" si="8"/>
        <v>30</v>
      </c>
      <c r="G20" s="18">
        <f t="shared" si="8"/>
        <v>20</v>
      </c>
      <c r="H20" s="18">
        <f t="shared" si="8"/>
        <v>0</v>
      </c>
      <c r="I20" s="18">
        <f t="shared" si="8"/>
        <v>0</v>
      </c>
      <c r="J20" s="18">
        <f>SUM(J64,J44,J82)</f>
        <v>0</v>
      </c>
      <c r="K20" s="18">
        <f>SUM(K64,K44,K82)</f>
        <v>0</v>
      </c>
    </row>
    <row r="21" spans="1:11" s="10" customFormat="1" ht="15.75">
      <c r="A21" s="36" t="s">
        <v>0</v>
      </c>
      <c r="B21" s="8">
        <v>226</v>
      </c>
      <c r="C21" s="59" t="s">
        <v>10</v>
      </c>
      <c r="D21" s="18">
        <f aca="true" t="shared" si="9" ref="D21:K21">SUM(D65,D45,D83,D94)</f>
        <v>270</v>
      </c>
      <c r="E21" s="73">
        <f t="shared" si="9"/>
        <v>60</v>
      </c>
      <c r="F21" s="18">
        <f t="shared" si="9"/>
        <v>30</v>
      </c>
      <c r="G21" s="18">
        <f t="shared" si="9"/>
        <v>30</v>
      </c>
      <c r="H21" s="18">
        <f t="shared" si="9"/>
        <v>0</v>
      </c>
      <c r="I21" s="18">
        <f t="shared" si="9"/>
        <v>0</v>
      </c>
      <c r="J21" s="18">
        <f t="shared" si="9"/>
        <v>0</v>
      </c>
      <c r="K21" s="18">
        <f t="shared" si="9"/>
        <v>0</v>
      </c>
    </row>
    <row r="22" spans="1:11" s="7" customFormat="1" ht="15.75" hidden="1">
      <c r="A22" s="35" t="s">
        <v>0</v>
      </c>
      <c r="B22" s="5">
        <v>231</v>
      </c>
      <c r="C22" s="60" t="s">
        <v>11</v>
      </c>
      <c r="D22" s="25">
        <f aca="true" t="shared" si="10" ref="D22:I22">SUM(D92)</f>
        <v>0</v>
      </c>
      <c r="E22" s="72">
        <f t="shared" si="10"/>
        <v>0</v>
      </c>
      <c r="F22" s="25">
        <f t="shared" si="10"/>
        <v>0</v>
      </c>
      <c r="G22" s="25">
        <f t="shared" si="10"/>
        <v>0</v>
      </c>
      <c r="H22" s="25">
        <f t="shared" si="10"/>
        <v>0</v>
      </c>
      <c r="I22" s="25">
        <f t="shared" si="10"/>
        <v>0</v>
      </c>
      <c r="J22" s="25"/>
      <c r="K22" s="25">
        <f>SUM(K92)</f>
        <v>0</v>
      </c>
    </row>
    <row r="23" spans="1:11" s="7" customFormat="1" ht="31.5">
      <c r="A23" s="35" t="s">
        <v>0</v>
      </c>
      <c r="B23" s="5">
        <v>251</v>
      </c>
      <c r="C23" s="60" t="s">
        <v>118</v>
      </c>
      <c r="D23" s="25">
        <f>D66+D84</f>
        <v>805</v>
      </c>
      <c r="E23" s="72">
        <f aca="true" t="shared" si="11" ref="E23:K23">SUM(E66,E46,E84)</f>
        <v>0</v>
      </c>
      <c r="F23" s="25">
        <f t="shared" si="11"/>
        <v>0</v>
      </c>
      <c r="G23" s="25">
        <f t="shared" si="11"/>
        <v>0</v>
      </c>
      <c r="H23" s="25">
        <f t="shared" si="11"/>
        <v>0</v>
      </c>
      <c r="I23" s="25">
        <f t="shared" si="11"/>
        <v>0</v>
      </c>
      <c r="J23" s="25">
        <f t="shared" si="11"/>
        <v>0</v>
      </c>
      <c r="K23" s="25">
        <f t="shared" si="11"/>
        <v>0</v>
      </c>
    </row>
    <row r="24" spans="1:11" s="7" customFormat="1" ht="31.5" hidden="1">
      <c r="A24" s="35" t="s">
        <v>0</v>
      </c>
      <c r="B24" s="5">
        <v>263</v>
      </c>
      <c r="C24" s="60" t="s">
        <v>44</v>
      </c>
      <c r="D24" s="25">
        <f aca="true" t="shared" si="12" ref="D24:I24">SUM(D67,D47,D85)</f>
        <v>0</v>
      </c>
      <c r="E24" s="72">
        <f t="shared" si="12"/>
        <v>0</v>
      </c>
      <c r="F24" s="25">
        <f t="shared" si="12"/>
        <v>0</v>
      </c>
      <c r="G24" s="25">
        <f t="shared" si="12"/>
        <v>0</v>
      </c>
      <c r="H24" s="25">
        <f t="shared" si="12"/>
        <v>0</v>
      </c>
      <c r="I24" s="25">
        <f t="shared" si="12"/>
        <v>0</v>
      </c>
      <c r="J24" s="25"/>
      <c r="K24" s="25">
        <f>SUM(K67,K47,K85)</f>
        <v>0</v>
      </c>
    </row>
    <row r="25" spans="1:11" s="7" customFormat="1" ht="15.75">
      <c r="A25" s="35" t="s">
        <v>0</v>
      </c>
      <c r="B25" s="5">
        <v>290</v>
      </c>
      <c r="C25" s="60" t="s">
        <v>12</v>
      </c>
      <c r="D25" s="25">
        <f aca="true" t="shared" si="13" ref="D25:K25">SUM(D68,D93,D95,D48,D86,D91)</f>
        <v>85</v>
      </c>
      <c r="E25" s="72">
        <f t="shared" si="13"/>
        <v>57</v>
      </c>
      <c r="F25" s="25">
        <f t="shared" si="13"/>
        <v>42</v>
      </c>
      <c r="G25" s="25">
        <f t="shared" si="13"/>
        <v>15</v>
      </c>
      <c r="H25" s="25">
        <f t="shared" si="13"/>
        <v>0</v>
      </c>
      <c r="I25" s="25">
        <f t="shared" si="13"/>
        <v>0</v>
      </c>
      <c r="J25" s="25">
        <f t="shared" si="13"/>
        <v>0</v>
      </c>
      <c r="K25" s="25">
        <f t="shared" si="13"/>
        <v>0</v>
      </c>
    </row>
    <row r="26" spans="1:11" s="7" customFormat="1" ht="15.75">
      <c r="A26" s="35" t="s">
        <v>0</v>
      </c>
      <c r="B26" s="5">
        <v>300</v>
      </c>
      <c r="C26" s="60" t="s">
        <v>13</v>
      </c>
      <c r="D26" s="25">
        <f aca="true" t="shared" si="14" ref="D26:K26">D52+D69</f>
        <v>1352</v>
      </c>
      <c r="E26" s="72">
        <f t="shared" si="14"/>
        <v>223</v>
      </c>
      <c r="F26" s="25">
        <f t="shared" si="14"/>
        <v>73</v>
      </c>
      <c r="G26" s="25">
        <f t="shared" si="14"/>
        <v>100</v>
      </c>
      <c r="H26" s="25">
        <f t="shared" si="14"/>
        <v>0</v>
      </c>
      <c r="I26" s="25">
        <f t="shared" si="14"/>
        <v>50</v>
      </c>
      <c r="J26" s="25">
        <f t="shared" si="14"/>
        <v>0</v>
      </c>
      <c r="K26" s="25">
        <f t="shared" si="14"/>
        <v>0</v>
      </c>
    </row>
    <row r="27" spans="1:11" s="10" customFormat="1" ht="15.75">
      <c r="A27" s="36" t="s">
        <v>0</v>
      </c>
      <c r="B27" s="8">
        <v>310</v>
      </c>
      <c r="C27" s="59" t="s">
        <v>14</v>
      </c>
      <c r="D27" s="18">
        <f aca="true" t="shared" si="15" ref="D27:K27">SUM(D70,D50,D88)</f>
        <v>1060</v>
      </c>
      <c r="E27" s="73">
        <f t="shared" si="15"/>
        <v>70</v>
      </c>
      <c r="F27" s="18">
        <f t="shared" si="15"/>
        <v>30</v>
      </c>
      <c r="G27" s="18">
        <f t="shared" si="15"/>
        <v>20</v>
      </c>
      <c r="H27" s="18">
        <f t="shared" si="15"/>
        <v>0</v>
      </c>
      <c r="I27" s="18">
        <f t="shared" si="15"/>
        <v>20</v>
      </c>
      <c r="J27" s="18">
        <f t="shared" si="15"/>
        <v>0</v>
      </c>
      <c r="K27" s="18">
        <f t="shared" si="15"/>
        <v>0</v>
      </c>
    </row>
    <row r="28" spans="1:11" s="10" customFormat="1" ht="15.75">
      <c r="A28" s="36" t="s">
        <v>0</v>
      </c>
      <c r="B28" s="8">
        <v>340</v>
      </c>
      <c r="C28" s="59" t="s">
        <v>15</v>
      </c>
      <c r="D28" s="18">
        <f aca="true" t="shared" si="16" ref="D28:K28">SUM(D71,D51,D89,D53)</f>
        <v>292</v>
      </c>
      <c r="E28" s="73">
        <f t="shared" si="16"/>
        <v>153</v>
      </c>
      <c r="F28" s="18">
        <f t="shared" si="16"/>
        <v>43</v>
      </c>
      <c r="G28" s="18">
        <f t="shared" si="16"/>
        <v>80</v>
      </c>
      <c r="H28" s="18">
        <f t="shared" si="16"/>
        <v>0</v>
      </c>
      <c r="I28" s="18">
        <f t="shared" si="16"/>
        <v>30</v>
      </c>
      <c r="J28" s="18">
        <f t="shared" si="16"/>
        <v>0</v>
      </c>
      <c r="K28" s="18">
        <f t="shared" si="16"/>
        <v>0</v>
      </c>
    </row>
    <row r="29" spans="1:11" s="10" customFormat="1" ht="15.75">
      <c r="A29" s="37" t="s">
        <v>17</v>
      </c>
      <c r="B29" s="12"/>
      <c r="C29" s="61"/>
      <c r="D29" s="19">
        <f aca="true" t="shared" si="17" ref="D29:K29">SUM(D11,D15,D22,D24,D25,D26,D23)</f>
        <v>13094</v>
      </c>
      <c r="E29" s="72">
        <f t="shared" si="17"/>
        <v>7353</v>
      </c>
      <c r="F29" s="19">
        <f t="shared" si="17"/>
        <v>215</v>
      </c>
      <c r="G29" s="19">
        <f t="shared" si="17"/>
        <v>1177</v>
      </c>
      <c r="H29" s="19">
        <f t="shared" si="17"/>
        <v>4864</v>
      </c>
      <c r="I29" s="19">
        <f t="shared" si="17"/>
        <v>1097</v>
      </c>
      <c r="J29" s="19">
        <f t="shared" si="17"/>
        <v>0</v>
      </c>
      <c r="K29" s="19">
        <f t="shared" si="17"/>
        <v>0</v>
      </c>
    </row>
    <row r="30" spans="1:11" s="10" customFormat="1" ht="15.75">
      <c r="A30" s="38" t="s">
        <v>16</v>
      </c>
      <c r="B30" s="8">
        <v>211</v>
      </c>
      <c r="C30" s="59" t="s">
        <v>1</v>
      </c>
      <c r="D30" s="18">
        <v>815</v>
      </c>
      <c r="E30" s="73">
        <f>SUM(F30:K30)</f>
        <v>710</v>
      </c>
      <c r="F30" s="18"/>
      <c r="G30" s="18">
        <v>200</v>
      </c>
      <c r="H30" s="18">
        <v>510</v>
      </c>
      <c r="I30" s="18"/>
      <c r="J30" s="18"/>
      <c r="K30" s="18"/>
    </row>
    <row r="31" spans="1:11" s="10" customFormat="1" ht="15.75">
      <c r="A31" s="38" t="s">
        <v>16</v>
      </c>
      <c r="B31" s="8">
        <v>212</v>
      </c>
      <c r="C31" s="59" t="s">
        <v>2</v>
      </c>
      <c r="D31" s="18">
        <v>0</v>
      </c>
      <c r="E31" s="73"/>
      <c r="F31" s="18"/>
      <c r="G31" s="18"/>
      <c r="H31" s="18"/>
      <c r="I31" s="18"/>
      <c r="J31" s="18"/>
      <c r="K31" s="18"/>
    </row>
    <row r="32" spans="1:11" s="10" customFormat="1" ht="15.75">
      <c r="A32" s="38" t="s">
        <v>16</v>
      </c>
      <c r="B32" s="8">
        <v>213</v>
      </c>
      <c r="C32" s="59" t="s">
        <v>3</v>
      </c>
      <c r="D32" s="18">
        <v>246</v>
      </c>
      <c r="E32" s="73">
        <f>SUM(F32:K32)</f>
        <v>214</v>
      </c>
      <c r="F32" s="18"/>
      <c r="G32" s="18">
        <v>60</v>
      </c>
      <c r="H32" s="18">
        <v>154</v>
      </c>
      <c r="I32" s="18"/>
      <c r="J32" s="18"/>
      <c r="K32" s="18"/>
    </row>
    <row r="33" spans="1:11" s="10" customFormat="1" ht="15.75">
      <c r="A33" s="39"/>
      <c r="B33" s="12"/>
      <c r="C33" s="62" t="s">
        <v>18</v>
      </c>
      <c r="D33" s="19">
        <f aca="true" t="shared" si="18" ref="D33:K33">SUM(D30:D32)</f>
        <v>1061</v>
      </c>
      <c r="E33" s="72">
        <f t="shared" si="18"/>
        <v>924</v>
      </c>
      <c r="F33" s="19">
        <f t="shared" si="18"/>
        <v>0</v>
      </c>
      <c r="G33" s="19">
        <f t="shared" si="18"/>
        <v>260</v>
      </c>
      <c r="H33" s="19">
        <f t="shared" si="18"/>
        <v>664</v>
      </c>
      <c r="I33" s="19">
        <f t="shared" si="18"/>
        <v>0</v>
      </c>
      <c r="J33" s="19">
        <f t="shared" si="18"/>
        <v>0</v>
      </c>
      <c r="K33" s="19">
        <f t="shared" si="18"/>
        <v>0</v>
      </c>
    </row>
    <row r="34" spans="1:11" s="7" customFormat="1" ht="21" customHeight="1" hidden="1">
      <c r="A34" s="40" t="s">
        <v>19</v>
      </c>
      <c r="B34" s="5">
        <v>210</v>
      </c>
      <c r="C34" s="60" t="s">
        <v>30</v>
      </c>
      <c r="D34" s="25">
        <f aca="true" t="shared" si="19" ref="D34:I34">SUM(D35:D38)</f>
        <v>443</v>
      </c>
      <c r="E34" s="72">
        <f t="shared" si="19"/>
        <v>385</v>
      </c>
      <c r="F34" s="25">
        <f t="shared" si="19"/>
        <v>0</v>
      </c>
      <c r="G34" s="25">
        <f t="shared" si="19"/>
        <v>326</v>
      </c>
      <c r="H34" s="25">
        <f t="shared" si="19"/>
        <v>0</v>
      </c>
      <c r="I34" s="25">
        <f t="shared" si="19"/>
        <v>59</v>
      </c>
      <c r="J34" s="25"/>
      <c r="K34" s="25">
        <f>SUM(K35:K38)</f>
        <v>0</v>
      </c>
    </row>
    <row r="35" spans="1:11" s="10" customFormat="1" ht="15.75">
      <c r="A35" s="38" t="s">
        <v>19</v>
      </c>
      <c r="B35" s="8">
        <v>211</v>
      </c>
      <c r="C35" s="59" t="s">
        <v>1</v>
      </c>
      <c r="D35" s="18">
        <v>340</v>
      </c>
      <c r="E35" s="73">
        <f>SUM(F35:K35)</f>
        <v>296</v>
      </c>
      <c r="F35" s="18"/>
      <c r="G35" s="18">
        <v>250</v>
      </c>
      <c r="H35" s="18"/>
      <c r="I35" s="18">
        <v>46</v>
      </c>
      <c r="J35" s="18"/>
      <c r="K35" s="18"/>
    </row>
    <row r="36" spans="1:11" s="10" customFormat="1" ht="15.75" hidden="1">
      <c r="A36" s="38" t="s">
        <v>19</v>
      </c>
      <c r="B36" s="8">
        <v>212</v>
      </c>
      <c r="C36" s="59" t="s">
        <v>2</v>
      </c>
      <c r="D36" s="18"/>
      <c r="E36" s="73">
        <f>SUM(F36:K36)</f>
        <v>0</v>
      </c>
      <c r="F36" s="18"/>
      <c r="G36" s="18"/>
      <c r="H36" s="18"/>
      <c r="I36" s="18"/>
      <c r="J36" s="18"/>
      <c r="K36" s="18"/>
    </row>
    <row r="37" spans="1:11" s="10" customFormat="1" ht="15.75">
      <c r="A37" s="38" t="s">
        <v>19</v>
      </c>
      <c r="B37" s="8">
        <v>212</v>
      </c>
      <c r="C37" s="59" t="s">
        <v>2</v>
      </c>
      <c r="D37" s="18">
        <v>0</v>
      </c>
      <c r="E37" s="73"/>
      <c r="F37" s="18"/>
      <c r="G37" s="18"/>
      <c r="H37" s="18"/>
      <c r="I37" s="18"/>
      <c r="J37" s="18"/>
      <c r="K37" s="18"/>
    </row>
    <row r="38" spans="1:11" s="10" customFormat="1" ht="15.75">
      <c r="A38" s="38" t="s">
        <v>19</v>
      </c>
      <c r="B38" s="8">
        <v>213</v>
      </c>
      <c r="C38" s="59" t="s">
        <v>3</v>
      </c>
      <c r="D38" s="18">
        <v>103</v>
      </c>
      <c r="E38" s="73">
        <f aca="true" t="shared" si="20" ref="E38:E48">SUM(F38:K38)</f>
        <v>89</v>
      </c>
      <c r="F38" s="18"/>
      <c r="G38" s="18">
        <v>76</v>
      </c>
      <c r="H38" s="18"/>
      <c r="I38" s="18">
        <v>13</v>
      </c>
      <c r="J38" s="18"/>
      <c r="K38" s="18"/>
    </row>
    <row r="39" spans="1:11" s="7" customFormat="1" ht="15.75" hidden="1">
      <c r="A39" s="40" t="s">
        <v>19</v>
      </c>
      <c r="B39" s="5">
        <v>220</v>
      </c>
      <c r="C39" s="60" t="s">
        <v>4</v>
      </c>
      <c r="D39" s="25">
        <f>SUM(D40:D45)</f>
        <v>0</v>
      </c>
      <c r="E39" s="73">
        <f t="shared" si="20"/>
        <v>0</v>
      </c>
      <c r="F39" s="25"/>
      <c r="G39" s="25"/>
      <c r="H39" s="25"/>
      <c r="I39" s="25"/>
      <c r="J39" s="25"/>
      <c r="K39" s="25"/>
    </row>
    <row r="40" spans="1:11" s="10" customFormat="1" ht="15.75" hidden="1">
      <c r="A40" s="38" t="s">
        <v>19</v>
      </c>
      <c r="B40" s="8">
        <v>221</v>
      </c>
      <c r="C40" s="59" t="s">
        <v>5</v>
      </c>
      <c r="D40" s="18"/>
      <c r="E40" s="73">
        <f t="shared" si="20"/>
        <v>0</v>
      </c>
      <c r="F40" s="18"/>
      <c r="G40" s="18"/>
      <c r="H40" s="18"/>
      <c r="I40" s="18"/>
      <c r="J40" s="18"/>
      <c r="K40" s="18"/>
    </row>
    <row r="41" spans="1:11" s="10" customFormat="1" ht="15.75" hidden="1">
      <c r="A41" s="38" t="s">
        <v>19</v>
      </c>
      <c r="B41" s="8">
        <v>222</v>
      </c>
      <c r="C41" s="59" t="s">
        <v>6</v>
      </c>
      <c r="D41" s="18"/>
      <c r="E41" s="73">
        <f t="shared" si="20"/>
        <v>0</v>
      </c>
      <c r="F41" s="18"/>
      <c r="G41" s="18"/>
      <c r="H41" s="18"/>
      <c r="I41" s="18"/>
      <c r="J41" s="18"/>
      <c r="K41" s="18"/>
    </row>
    <row r="42" spans="1:11" s="10" customFormat="1" ht="15.75" hidden="1">
      <c r="A42" s="38" t="s">
        <v>19</v>
      </c>
      <c r="B42" s="8">
        <v>223</v>
      </c>
      <c r="C42" s="59" t="s">
        <v>7</v>
      </c>
      <c r="D42" s="18"/>
      <c r="E42" s="73">
        <f t="shared" si="20"/>
        <v>0</v>
      </c>
      <c r="F42" s="18"/>
      <c r="G42" s="18"/>
      <c r="H42" s="18"/>
      <c r="I42" s="18"/>
      <c r="J42" s="18"/>
      <c r="K42" s="18"/>
    </row>
    <row r="43" spans="1:11" s="10" customFormat="1" ht="15.75" hidden="1">
      <c r="A43" s="38" t="s">
        <v>19</v>
      </c>
      <c r="B43" s="8">
        <v>224</v>
      </c>
      <c r="C43" s="59" t="s">
        <v>8</v>
      </c>
      <c r="D43" s="18"/>
      <c r="E43" s="73">
        <f t="shared" si="20"/>
        <v>0</v>
      </c>
      <c r="F43" s="18"/>
      <c r="G43" s="18"/>
      <c r="H43" s="18"/>
      <c r="I43" s="18"/>
      <c r="J43" s="18"/>
      <c r="K43" s="18"/>
    </row>
    <row r="44" spans="1:11" s="10" customFormat="1" ht="15.75" hidden="1">
      <c r="A44" s="38" t="s">
        <v>19</v>
      </c>
      <c r="B44" s="8">
        <v>225</v>
      </c>
      <c r="C44" s="59" t="s">
        <v>9</v>
      </c>
      <c r="D44" s="18"/>
      <c r="E44" s="73">
        <f t="shared" si="20"/>
        <v>0</v>
      </c>
      <c r="F44" s="18"/>
      <c r="G44" s="18"/>
      <c r="H44" s="18"/>
      <c r="I44" s="18"/>
      <c r="J44" s="18"/>
      <c r="K44" s="18"/>
    </row>
    <row r="45" spans="1:11" s="10" customFormat="1" ht="15.75" hidden="1">
      <c r="A45" s="38" t="s">
        <v>19</v>
      </c>
      <c r="B45" s="8">
        <v>226</v>
      </c>
      <c r="C45" s="59" t="s">
        <v>10</v>
      </c>
      <c r="D45" s="18"/>
      <c r="E45" s="73">
        <f t="shared" si="20"/>
        <v>0</v>
      </c>
      <c r="F45" s="18"/>
      <c r="G45" s="18"/>
      <c r="H45" s="18"/>
      <c r="I45" s="18"/>
      <c r="J45" s="18"/>
      <c r="K45" s="18"/>
    </row>
    <row r="46" spans="1:11" s="7" customFormat="1" ht="15.75" hidden="1">
      <c r="A46" s="40" t="s">
        <v>19</v>
      </c>
      <c r="B46" s="5">
        <v>262</v>
      </c>
      <c r="C46" s="60" t="s">
        <v>35</v>
      </c>
      <c r="D46" s="25"/>
      <c r="E46" s="73">
        <f t="shared" si="20"/>
        <v>0</v>
      </c>
      <c r="F46" s="25"/>
      <c r="G46" s="25"/>
      <c r="H46" s="25"/>
      <c r="I46" s="25"/>
      <c r="J46" s="25"/>
      <c r="K46" s="25"/>
    </row>
    <row r="47" spans="1:11" s="7" customFormat="1" ht="31.5" hidden="1">
      <c r="A47" s="40" t="s">
        <v>19</v>
      </c>
      <c r="B47" s="5">
        <v>263</v>
      </c>
      <c r="C47" s="60" t="s">
        <v>44</v>
      </c>
      <c r="D47" s="25">
        <v>0</v>
      </c>
      <c r="E47" s="73">
        <f t="shared" si="20"/>
        <v>0</v>
      </c>
      <c r="F47" s="25"/>
      <c r="G47" s="25"/>
      <c r="H47" s="25"/>
      <c r="I47" s="25"/>
      <c r="J47" s="25"/>
      <c r="K47" s="25"/>
    </row>
    <row r="48" spans="1:11" s="10" customFormat="1" ht="15.75">
      <c r="A48" s="38" t="s">
        <v>19</v>
      </c>
      <c r="B48" s="8">
        <v>290</v>
      </c>
      <c r="C48" s="59" t="s">
        <v>12</v>
      </c>
      <c r="D48" s="18">
        <v>5</v>
      </c>
      <c r="E48" s="73">
        <f t="shared" si="20"/>
        <v>2</v>
      </c>
      <c r="F48" s="18">
        <v>2</v>
      </c>
      <c r="G48" s="18"/>
      <c r="H48" s="18"/>
      <c r="I48" s="18"/>
      <c r="J48" s="18"/>
      <c r="K48" s="18"/>
    </row>
    <row r="49" spans="1:11" s="7" customFormat="1" ht="15.75" hidden="1">
      <c r="A49" s="40" t="s">
        <v>19</v>
      </c>
      <c r="B49" s="5">
        <v>300</v>
      </c>
      <c r="C49" s="60" t="s">
        <v>13</v>
      </c>
      <c r="D49" s="25">
        <f aca="true" t="shared" si="21" ref="D49:I49">SUM(D50:D51)</f>
        <v>0</v>
      </c>
      <c r="E49" s="72">
        <f t="shared" si="21"/>
        <v>0</v>
      </c>
      <c r="F49" s="25">
        <f t="shared" si="21"/>
        <v>0</v>
      </c>
      <c r="G49" s="25">
        <f t="shared" si="21"/>
        <v>0</v>
      </c>
      <c r="H49" s="25">
        <f t="shared" si="21"/>
        <v>0</v>
      </c>
      <c r="I49" s="25">
        <f t="shared" si="21"/>
        <v>0</v>
      </c>
      <c r="J49" s="25"/>
      <c r="K49" s="25">
        <f>SUM(K50:K51)</f>
        <v>0</v>
      </c>
    </row>
    <row r="50" spans="1:11" s="10" customFormat="1" ht="15.75" hidden="1">
      <c r="A50" s="38" t="s">
        <v>19</v>
      </c>
      <c r="B50" s="8">
        <v>310</v>
      </c>
      <c r="C50" s="59" t="s">
        <v>14</v>
      </c>
      <c r="D50" s="18"/>
      <c r="E50" s="73"/>
      <c r="F50" s="18"/>
      <c r="G50" s="18"/>
      <c r="H50" s="18"/>
      <c r="I50" s="18"/>
      <c r="J50" s="18"/>
      <c r="K50" s="18"/>
    </row>
    <row r="51" spans="1:11" s="10" customFormat="1" ht="15.75" hidden="1">
      <c r="A51" s="38" t="s">
        <v>19</v>
      </c>
      <c r="B51" s="8">
        <v>340</v>
      </c>
      <c r="C51" s="59" t="s">
        <v>15</v>
      </c>
      <c r="D51" s="18"/>
      <c r="E51" s="73"/>
      <c r="F51" s="18"/>
      <c r="G51" s="18"/>
      <c r="H51" s="18"/>
      <c r="I51" s="18"/>
      <c r="J51" s="18"/>
      <c r="K51" s="18"/>
    </row>
    <row r="52" spans="1:11" s="10" customFormat="1" ht="15.75">
      <c r="A52" s="40" t="s">
        <v>19</v>
      </c>
      <c r="B52" s="5">
        <v>300</v>
      </c>
      <c r="C52" s="60" t="s">
        <v>13</v>
      </c>
      <c r="D52" s="25">
        <f>D53</f>
        <v>10</v>
      </c>
      <c r="E52" s="72">
        <f>SUM(F52:K52)</f>
        <v>3</v>
      </c>
      <c r="F52" s="25">
        <f aca="true" t="shared" si="22" ref="F52:K52">F53</f>
        <v>3</v>
      </c>
      <c r="G52" s="25">
        <f t="shared" si="22"/>
        <v>0</v>
      </c>
      <c r="H52" s="25">
        <f t="shared" si="22"/>
        <v>0</v>
      </c>
      <c r="I52" s="25">
        <f t="shared" si="22"/>
        <v>0</v>
      </c>
      <c r="J52" s="25">
        <f t="shared" si="22"/>
        <v>0</v>
      </c>
      <c r="K52" s="25">
        <f t="shared" si="22"/>
        <v>0</v>
      </c>
    </row>
    <row r="53" spans="1:11" s="10" customFormat="1" ht="15.75">
      <c r="A53" s="38" t="s">
        <v>19</v>
      </c>
      <c r="B53" s="8">
        <v>340</v>
      </c>
      <c r="C53" s="59" t="s">
        <v>15</v>
      </c>
      <c r="D53" s="18">
        <v>10</v>
      </c>
      <c r="E53" s="73">
        <f>SUM(F53:K53)</f>
        <v>3</v>
      </c>
      <c r="F53" s="18">
        <v>3</v>
      </c>
      <c r="G53" s="18"/>
      <c r="H53" s="18"/>
      <c r="I53" s="18"/>
      <c r="J53" s="18"/>
      <c r="K53" s="18"/>
    </row>
    <row r="54" spans="1:11" s="10" customFormat="1" ht="15.75">
      <c r="A54" s="39"/>
      <c r="B54" s="12"/>
      <c r="C54" s="62" t="s">
        <v>18</v>
      </c>
      <c r="D54" s="19">
        <f aca="true" t="shared" si="23" ref="D54:K54">D35+D37+D38+D48+D52</f>
        <v>458</v>
      </c>
      <c r="E54" s="72">
        <f t="shared" si="23"/>
        <v>390</v>
      </c>
      <c r="F54" s="19">
        <f t="shared" si="23"/>
        <v>5</v>
      </c>
      <c r="G54" s="19">
        <f t="shared" si="23"/>
        <v>326</v>
      </c>
      <c r="H54" s="19">
        <f t="shared" si="23"/>
        <v>0</v>
      </c>
      <c r="I54" s="19">
        <f t="shared" si="23"/>
        <v>59</v>
      </c>
      <c r="J54" s="19">
        <f t="shared" si="23"/>
        <v>0</v>
      </c>
      <c r="K54" s="19">
        <f t="shared" si="23"/>
        <v>0</v>
      </c>
    </row>
    <row r="55" spans="1:11" s="7" customFormat="1" ht="40.5" customHeight="1">
      <c r="A55" s="40" t="s">
        <v>20</v>
      </c>
      <c r="B55" s="5">
        <v>210</v>
      </c>
      <c r="C55" s="60" t="s">
        <v>30</v>
      </c>
      <c r="D55" s="25">
        <f aca="true" t="shared" si="24" ref="D55:K55">SUM(D56:D58)</f>
        <v>7872</v>
      </c>
      <c r="E55" s="72">
        <f t="shared" si="24"/>
        <v>5044</v>
      </c>
      <c r="F55" s="25">
        <f t="shared" si="24"/>
        <v>10</v>
      </c>
      <c r="G55" s="25">
        <f t="shared" si="24"/>
        <v>406</v>
      </c>
      <c r="H55" s="25">
        <f t="shared" si="24"/>
        <v>4200</v>
      </c>
      <c r="I55" s="25">
        <f t="shared" si="24"/>
        <v>428</v>
      </c>
      <c r="J55" s="25">
        <f t="shared" si="24"/>
        <v>0</v>
      </c>
      <c r="K55" s="25">
        <f t="shared" si="24"/>
        <v>0</v>
      </c>
    </row>
    <row r="56" spans="1:11" s="10" customFormat="1" ht="15.75">
      <c r="A56" s="38" t="s">
        <v>20</v>
      </c>
      <c r="B56" s="8">
        <v>211</v>
      </c>
      <c r="C56" s="59" t="s">
        <v>1</v>
      </c>
      <c r="D56" s="18">
        <v>6023</v>
      </c>
      <c r="E56" s="73">
        <f>SUM(F56:K56)</f>
        <v>3863</v>
      </c>
      <c r="F56" s="18"/>
      <c r="G56" s="18">
        <v>350</v>
      </c>
      <c r="H56" s="18">
        <v>3184</v>
      </c>
      <c r="I56" s="18">
        <v>329</v>
      </c>
      <c r="J56" s="18"/>
      <c r="K56" s="18"/>
    </row>
    <row r="57" spans="1:11" s="10" customFormat="1" ht="15.75">
      <c r="A57" s="38" t="s">
        <v>20</v>
      </c>
      <c r="B57" s="8">
        <v>212</v>
      </c>
      <c r="C57" s="59" t="s">
        <v>2</v>
      </c>
      <c r="D57" s="18">
        <v>30</v>
      </c>
      <c r="E57" s="73">
        <f>SUM(F57:K57)</f>
        <v>15</v>
      </c>
      <c r="F57" s="18">
        <v>10</v>
      </c>
      <c r="G57" s="18">
        <v>5</v>
      </c>
      <c r="H57" s="18"/>
      <c r="I57" s="18"/>
      <c r="J57" s="18"/>
      <c r="K57" s="18"/>
    </row>
    <row r="58" spans="1:11" s="10" customFormat="1" ht="15.75">
      <c r="A58" s="38" t="s">
        <v>20</v>
      </c>
      <c r="B58" s="8">
        <v>213</v>
      </c>
      <c r="C58" s="59" t="s">
        <v>3</v>
      </c>
      <c r="D58" s="18">
        <v>1819</v>
      </c>
      <c r="E58" s="73">
        <f>SUM(F58:K58)</f>
        <v>1166</v>
      </c>
      <c r="F58" s="18"/>
      <c r="G58" s="18">
        <v>51</v>
      </c>
      <c r="H58" s="18">
        <v>1016</v>
      </c>
      <c r="I58" s="18">
        <v>99</v>
      </c>
      <c r="J58" s="18"/>
      <c r="K58" s="18"/>
    </row>
    <row r="59" spans="1:11" s="7" customFormat="1" ht="15.75">
      <c r="A59" s="40" t="s">
        <v>20</v>
      </c>
      <c r="B59" s="5">
        <v>220</v>
      </c>
      <c r="C59" s="60" t="s">
        <v>4</v>
      </c>
      <c r="D59" s="25">
        <f aca="true" t="shared" si="25" ref="D59:K59">D60+D61+D62+D64+D65</f>
        <v>1476</v>
      </c>
      <c r="E59" s="72">
        <f t="shared" si="25"/>
        <v>720</v>
      </c>
      <c r="F59" s="25">
        <f t="shared" si="25"/>
        <v>90</v>
      </c>
      <c r="G59" s="25">
        <f t="shared" si="25"/>
        <v>70</v>
      </c>
      <c r="H59" s="25">
        <f t="shared" si="25"/>
        <v>0</v>
      </c>
      <c r="I59" s="25">
        <f t="shared" si="25"/>
        <v>560</v>
      </c>
      <c r="J59" s="25">
        <f t="shared" si="25"/>
        <v>0</v>
      </c>
      <c r="K59" s="25">
        <f t="shared" si="25"/>
        <v>0</v>
      </c>
    </row>
    <row r="60" spans="1:11" s="10" customFormat="1" ht="15.75">
      <c r="A60" s="38" t="s">
        <v>20</v>
      </c>
      <c r="B60" s="8">
        <v>221</v>
      </c>
      <c r="C60" s="59" t="s">
        <v>5</v>
      </c>
      <c r="D60" s="18">
        <v>45</v>
      </c>
      <c r="E60" s="73">
        <f aca="true" t="shared" si="26" ref="E60:E68">SUM(F60:K60)</f>
        <v>40</v>
      </c>
      <c r="F60" s="18">
        <v>20</v>
      </c>
      <c r="G60" s="18">
        <v>20</v>
      </c>
      <c r="H60" s="18"/>
      <c r="I60" s="18"/>
      <c r="J60" s="18"/>
      <c r="K60" s="18"/>
    </row>
    <row r="61" spans="1:11" s="10" customFormat="1" ht="15.75">
      <c r="A61" s="38" t="s">
        <v>20</v>
      </c>
      <c r="B61" s="8">
        <v>222</v>
      </c>
      <c r="C61" s="59" t="s">
        <v>6</v>
      </c>
      <c r="D61" s="18">
        <v>35</v>
      </c>
      <c r="E61" s="73">
        <f t="shared" si="26"/>
        <v>10</v>
      </c>
      <c r="F61" s="18">
        <v>10</v>
      </c>
      <c r="G61" s="18"/>
      <c r="H61" s="18"/>
      <c r="I61" s="18"/>
      <c r="J61" s="18"/>
      <c r="K61" s="18"/>
    </row>
    <row r="62" spans="1:11" s="10" customFormat="1" ht="15.75">
      <c r="A62" s="38" t="s">
        <v>20</v>
      </c>
      <c r="B62" s="8">
        <v>223</v>
      </c>
      <c r="C62" s="59" t="s">
        <v>7</v>
      </c>
      <c r="D62" s="18">
        <v>986</v>
      </c>
      <c r="E62" s="73">
        <f t="shared" si="26"/>
        <v>560</v>
      </c>
      <c r="F62" s="18"/>
      <c r="G62" s="18"/>
      <c r="H62" s="18"/>
      <c r="I62" s="18">
        <v>560</v>
      </c>
      <c r="J62" s="18"/>
      <c r="K62" s="18"/>
    </row>
    <row r="63" spans="1:11" s="10" customFormat="1" ht="15.75" hidden="1">
      <c r="A63" s="38" t="s">
        <v>20</v>
      </c>
      <c r="B63" s="8">
        <v>224</v>
      </c>
      <c r="C63" s="59" t="s">
        <v>8</v>
      </c>
      <c r="D63" s="18">
        <v>0</v>
      </c>
      <c r="E63" s="73">
        <f t="shared" si="26"/>
        <v>0</v>
      </c>
      <c r="F63" s="18"/>
      <c r="G63" s="18"/>
      <c r="H63" s="18"/>
      <c r="I63" s="18"/>
      <c r="J63" s="18"/>
      <c r="K63" s="18"/>
    </row>
    <row r="64" spans="1:11" s="10" customFormat="1" ht="15.75">
      <c r="A64" s="38" t="s">
        <v>20</v>
      </c>
      <c r="B64" s="8">
        <v>225</v>
      </c>
      <c r="C64" s="59" t="s">
        <v>9</v>
      </c>
      <c r="D64" s="18">
        <v>140</v>
      </c>
      <c r="E64" s="73">
        <f t="shared" si="26"/>
        <v>50</v>
      </c>
      <c r="F64" s="18">
        <v>30</v>
      </c>
      <c r="G64" s="18">
        <v>20</v>
      </c>
      <c r="H64" s="18"/>
      <c r="I64" s="18"/>
      <c r="J64" s="18"/>
      <c r="K64" s="18"/>
    </row>
    <row r="65" spans="1:11" s="10" customFormat="1" ht="15.75">
      <c r="A65" s="38" t="s">
        <v>20</v>
      </c>
      <c r="B65" s="8">
        <v>226</v>
      </c>
      <c r="C65" s="59" t="s">
        <v>10</v>
      </c>
      <c r="D65" s="18">
        <v>270</v>
      </c>
      <c r="E65" s="73">
        <f t="shared" si="26"/>
        <v>60</v>
      </c>
      <c r="F65" s="18">
        <v>30</v>
      </c>
      <c r="G65" s="18">
        <v>30</v>
      </c>
      <c r="H65" s="18"/>
      <c r="I65" s="18"/>
      <c r="J65" s="18"/>
      <c r="K65" s="18"/>
    </row>
    <row r="66" spans="1:11" s="7" customFormat="1" ht="31.5">
      <c r="A66" s="40" t="s">
        <v>20</v>
      </c>
      <c r="B66" s="5">
        <v>251</v>
      </c>
      <c r="C66" s="59" t="s">
        <v>118</v>
      </c>
      <c r="D66" s="25">
        <v>124</v>
      </c>
      <c r="E66" s="72">
        <f t="shared" si="26"/>
        <v>0</v>
      </c>
      <c r="F66" s="25"/>
      <c r="G66" s="25"/>
      <c r="H66" s="25"/>
      <c r="I66" s="25"/>
      <c r="J66" s="25"/>
      <c r="K66" s="25"/>
    </row>
    <row r="67" spans="1:11" s="7" customFormat="1" ht="42" customHeight="1" hidden="1">
      <c r="A67" s="40" t="s">
        <v>20</v>
      </c>
      <c r="B67" s="5">
        <v>263</v>
      </c>
      <c r="C67" s="60" t="s">
        <v>44</v>
      </c>
      <c r="D67" s="25">
        <v>0</v>
      </c>
      <c r="E67" s="72">
        <f t="shared" si="26"/>
        <v>0</v>
      </c>
      <c r="F67" s="25">
        <v>0</v>
      </c>
      <c r="G67" s="25">
        <v>0</v>
      </c>
      <c r="H67" s="25">
        <v>0</v>
      </c>
      <c r="I67" s="25">
        <v>0</v>
      </c>
      <c r="J67" s="25"/>
      <c r="K67" s="25">
        <v>0</v>
      </c>
    </row>
    <row r="68" spans="1:11" s="7" customFormat="1" ht="15.75">
      <c r="A68" s="40" t="s">
        <v>20</v>
      </c>
      <c r="B68" s="5">
        <v>290</v>
      </c>
      <c r="C68" s="60" t="s">
        <v>12</v>
      </c>
      <c r="D68" s="25">
        <v>30</v>
      </c>
      <c r="E68" s="72">
        <f t="shared" si="26"/>
        <v>30</v>
      </c>
      <c r="F68" s="25">
        <v>20</v>
      </c>
      <c r="G68" s="25">
        <v>10</v>
      </c>
      <c r="H68" s="25">
        <v>0</v>
      </c>
      <c r="I68" s="25">
        <v>0</v>
      </c>
      <c r="J68" s="25"/>
      <c r="K68" s="25">
        <v>0</v>
      </c>
    </row>
    <row r="69" spans="1:11" s="7" customFormat="1" ht="15.75">
      <c r="A69" s="40" t="s">
        <v>20</v>
      </c>
      <c r="B69" s="5">
        <v>300</v>
      </c>
      <c r="C69" s="60" t="s">
        <v>13</v>
      </c>
      <c r="D69" s="25">
        <f aca="true" t="shared" si="27" ref="D69:I69">SUM(D70:D71)</f>
        <v>1342</v>
      </c>
      <c r="E69" s="72">
        <f t="shared" si="27"/>
        <v>220</v>
      </c>
      <c r="F69" s="25">
        <f t="shared" si="27"/>
        <v>70</v>
      </c>
      <c r="G69" s="25">
        <f t="shared" si="27"/>
        <v>100</v>
      </c>
      <c r="H69" s="25">
        <f t="shared" si="27"/>
        <v>0</v>
      </c>
      <c r="I69" s="25">
        <f t="shared" si="27"/>
        <v>50</v>
      </c>
      <c r="J69" s="25"/>
      <c r="K69" s="25">
        <f>SUM(K70:K71)</f>
        <v>0</v>
      </c>
    </row>
    <row r="70" spans="1:11" s="10" customFormat="1" ht="15.75">
      <c r="A70" s="38" t="s">
        <v>20</v>
      </c>
      <c r="B70" s="8">
        <v>310</v>
      </c>
      <c r="C70" s="59" t="s">
        <v>14</v>
      </c>
      <c r="D70" s="18">
        <v>1060</v>
      </c>
      <c r="E70" s="73">
        <f>SUM(F70:K70)</f>
        <v>70</v>
      </c>
      <c r="F70" s="18">
        <v>30</v>
      </c>
      <c r="G70" s="18">
        <v>20</v>
      </c>
      <c r="H70" s="18"/>
      <c r="I70" s="18">
        <v>20</v>
      </c>
      <c r="J70" s="18"/>
      <c r="K70" s="18"/>
    </row>
    <row r="71" spans="1:11" s="10" customFormat="1" ht="15.75">
      <c r="A71" s="38" t="s">
        <v>20</v>
      </c>
      <c r="B71" s="8">
        <v>340</v>
      </c>
      <c r="C71" s="59" t="s">
        <v>15</v>
      </c>
      <c r="D71" s="18">
        <v>282</v>
      </c>
      <c r="E71" s="73">
        <f>SUM(F71:K71)</f>
        <v>150</v>
      </c>
      <c r="F71" s="18">
        <v>40</v>
      </c>
      <c r="G71" s="18">
        <v>80</v>
      </c>
      <c r="H71" s="18"/>
      <c r="I71" s="18">
        <v>30</v>
      </c>
      <c r="J71" s="18"/>
      <c r="K71" s="18"/>
    </row>
    <row r="72" spans="1:11" s="10" customFormat="1" ht="15.75">
      <c r="A72" s="39"/>
      <c r="B72" s="12"/>
      <c r="C72" s="11" t="s">
        <v>18</v>
      </c>
      <c r="D72" s="19">
        <f aca="true" t="shared" si="28" ref="D72:K72">SUM(D55,D59,D67,D68,D69,D66)</f>
        <v>10844</v>
      </c>
      <c r="E72" s="72">
        <f t="shared" si="28"/>
        <v>6014</v>
      </c>
      <c r="F72" s="19">
        <f t="shared" si="28"/>
        <v>190</v>
      </c>
      <c r="G72" s="19">
        <f t="shared" si="28"/>
        <v>586</v>
      </c>
      <c r="H72" s="19">
        <f t="shared" si="28"/>
        <v>4200</v>
      </c>
      <c r="I72" s="19">
        <f t="shared" si="28"/>
        <v>1038</v>
      </c>
      <c r="J72" s="19">
        <f t="shared" si="28"/>
        <v>0</v>
      </c>
      <c r="K72" s="19">
        <f t="shared" si="28"/>
        <v>0</v>
      </c>
    </row>
    <row r="73" spans="1:11" s="7" customFormat="1" ht="22.5" customHeight="1" hidden="1">
      <c r="A73" s="40" t="s">
        <v>67</v>
      </c>
      <c r="B73" s="5"/>
      <c r="C73" s="60"/>
      <c r="D73" s="25">
        <f aca="true" t="shared" si="29" ref="D73:I73">SUM(D74:D76)</f>
        <v>0</v>
      </c>
      <c r="E73" s="72">
        <f t="shared" si="29"/>
        <v>0</v>
      </c>
      <c r="F73" s="25">
        <f t="shared" si="29"/>
        <v>0</v>
      </c>
      <c r="G73" s="25">
        <f t="shared" si="29"/>
        <v>0</v>
      </c>
      <c r="H73" s="25">
        <f t="shared" si="29"/>
        <v>0</v>
      </c>
      <c r="I73" s="25">
        <f t="shared" si="29"/>
        <v>0</v>
      </c>
      <c r="J73" s="25"/>
      <c r="K73" s="25">
        <f>SUM(K74:K76)</f>
        <v>0</v>
      </c>
    </row>
    <row r="74" spans="1:11" s="10" customFormat="1" ht="15.75" hidden="1">
      <c r="A74" s="38" t="s">
        <v>67</v>
      </c>
      <c r="B74" s="8">
        <v>211</v>
      </c>
      <c r="C74" s="59" t="s">
        <v>1</v>
      </c>
      <c r="D74" s="18"/>
      <c r="E74" s="73"/>
      <c r="F74" s="18"/>
      <c r="G74" s="18"/>
      <c r="H74" s="18"/>
      <c r="I74" s="18"/>
      <c r="J74" s="18"/>
      <c r="K74" s="18"/>
    </row>
    <row r="75" spans="1:11" s="10" customFormat="1" ht="15.75" hidden="1">
      <c r="A75" s="38" t="s">
        <v>67</v>
      </c>
      <c r="B75" s="8">
        <v>212</v>
      </c>
      <c r="C75" s="59" t="s">
        <v>2</v>
      </c>
      <c r="D75" s="18"/>
      <c r="E75" s="73"/>
      <c r="F75" s="18"/>
      <c r="G75" s="18"/>
      <c r="H75" s="18"/>
      <c r="I75" s="18"/>
      <c r="J75" s="18"/>
      <c r="K75" s="18"/>
    </row>
    <row r="76" spans="1:11" s="10" customFormat="1" ht="15.75" hidden="1">
      <c r="A76" s="38" t="s">
        <v>67</v>
      </c>
      <c r="B76" s="8">
        <v>213</v>
      </c>
      <c r="C76" s="59" t="s">
        <v>3</v>
      </c>
      <c r="D76" s="18"/>
      <c r="E76" s="73"/>
      <c r="F76" s="18"/>
      <c r="G76" s="18"/>
      <c r="H76" s="18"/>
      <c r="I76" s="18"/>
      <c r="J76" s="18"/>
      <c r="K76" s="18"/>
    </row>
    <row r="77" spans="1:11" s="7" customFormat="1" ht="15.75" hidden="1">
      <c r="A77" s="40" t="s">
        <v>67</v>
      </c>
      <c r="B77" s="5">
        <v>220</v>
      </c>
      <c r="C77" s="60" t="s">
        <v>4</v>
      </c>
      <c r="D77" s="25">
        <f aca="true" t="shared" si="30" ref="D77:I77">SUM(D78:D84)</f>
        <v>681</v>
      </c>
      <c r="E77" s="72">
        <f t="shared" si="30"/>
        <v>0</v>
      </c>
      <c r="F77" s="25">
        <f t="shared" si="30"/>
        <v>0</v>
      </c>
      <c r="G77" s="25">
        <f t="shared" si="30"/>
        <v>0</v>
      </c>
      <c r="H77" s="25">
        <f t="shared" si="30"/>
        <v>0</v>
      </c>
      <c r="I77" s="25">
        <f t="shared" si="30"/>
        <v>0</v>
      </c>
      <c r="J77" s="25"/>
      <c r="K77" s="25">
        <f>SUM(K78:K84)</f>
        <v>0</v>
      </c>
    </row>
    <row r="78" spans="1:11" s="10" customFormat="1" ht="15.75" hidden="1">
      <c r="A78" s="38" t="s">
        <v>67</v>
      </c>
      <c r="B78" s="8">
        <v>221</v>
      </c>
      <c r="C78" s="59" t="s">
        <v>5</v>
      </c>
      <c r="D78" s="18"/>
      <c r="E78" s="73"/>
      <c r="F78" s="18"/>
      <c r="G78" s="18"/>
      <c r="H78" s="18"/>
      <c r="I78" s="18"/>
      <c r="J78" s="18"/>
      <c r="K78" s="18"/>
    </row>
    <row r="79" spans="1:11" s="10" customFormat="1" ht="15.75" hidden="1">
      <c r="A79" s="38" t="s">
        <v>67</v>
      </c>
      <c r="B79" s="8">
        <v>222</v>
      </c>
      <c r="C79" s="59" t="s">
        <v>6</v>
      </c>
      <c r="D79" s="18"/>
      <c r="E79" s="73"/>
      <c r="F79" s="18"/>
      <c r="G79" s="18"/>
      <c r="H79" s="18"/>
      <c r="I79" s="18"/>
      <c r="J79" s="18"/>
      <c r="K79" s="18"/>
    </row>
    <row r="80" spans="1:11" s="10" customFormat="1" ht="15.75" hidden="1">
      <c r="A80" s="38" t="s">
        <v>67</v>
      </c>
      <c r="B80" s="8">
        <v>223</v>
      </c>
      <c r="C80" s="59" t="s">
        <v>7</v>
      </c>
      <c r="D80" s="18"/>
      <c r="E80" s="73"/>
      <c r="F80" s="18"/>
      <c r="G80" s="18"/>
      <c r="H80" s="18"/>
      <c r="I80" s="18"/>
      <c r="J80" s="18"/>
      <c r="K80" s="18"/>
    </row>
    <row r="81" spans="1:11" s="10" customFormat="1" ht="15.75" hidden="1">
      <c r="A81" s="38" t="s">
        <v>67</v>
      </c>
      <c r="B81" s="8">
        <v>224</v>
      </c>
      <c r="C81" s="59" t="s">
        <v>8</v>
      </c>
      <c r="D81" s="18"/>
      <c r="E81" s="73"/>
      <c r="F81" s="18"/>
      <c r="G81" s="18"/>
      <c r="H81" s="18"/>
      <c r="I81" s="18"/>
      <c r="J81" s="18"/>
      <c r="K81" s="18"/>
    </row>
    <row r="82" spans="1:11" s="10" customFormat="1" ht="15.75" hidden="1">
      <c r="A82" s="38" t="s">
        <v>67</v>
      </c>
      <c r="B82" s="8">
        <v>225</v>
      </c>
      <c r="C82" s="59" t="s">
        <v>9</v>
      </c>
      <c r="D82" s="18"/>
      <c r="E82" s="73"/>
      <c r="F82" s="18"/>
      <c r="G82" s="18"/>
      <c r="H82" s="18"/>
      <c r="I82" s="18"/>
      <c r="J82" s="18"/>
      <c r="K82" s="18"/>
    </row>
    <row r="83" spans="1:11" s="10" customFormat="1" ht="15.75" hidden="1">
      <c r="A83" s="38" t="s">
        <v>67</v>
      </c>
      <c r="B83" s="8">
        <v>226</v>
      </c>
      <c r="C83" s="59" t="s">
        <v>10</v>
      </c>
      <c r="D83" s="18"/>
      <c r="E83" s="73"/>
      <c r="F83" s="18"/>
      <c r="G83" s="18"/>
      <c r="H83" s="18"/>
      <c r="I83" s="18"/>
      <c r="J83" s="18"/>
      <c r="K83" s="18"/>
    </row>
    <row r="84" spans="1:11" s="7" customFormat="1" ht="28.5" customHeight="1">
      <c r="A84" s="38" t="s">
        <v>67</v>
      </c>
      <c r="B84" s="8">
        <v>251</v>
      </c>
      <c r="C84" s="59" t="s">
        <v>118</v>
      </c>
      <c r="D84" s="25">
        <v>681</v>
      </c>
      <c r="E84" s="72">
        <f>SUM(F84:K84)</f>
        <v>0</v>
      </c>
      <c r="F84" s="25"/>
      <c r="G84" s="25"/>
      <c r="H84" s="25"/>
      <c r="I84" s="25"/>
      <c r="J84" s="25"/>
      <c r="K84" s="25"/>
    </row>
    <row r="85" spans="1:11" s="7" customFormat="1" ht="31.5" hidden="1">
      <c r="A85" s="40" t="s">
        <v>67</v>
      </c>
      <c r="B85" s="5">
        <v>263</v>
      </c>
      <c r="C85" s="60" t="s">
        <v>44</v>
      </c>
      <c r="D85" s="25">
        <v>0</v>
      </c>
      <c r="E85" s="72">
        <v>0</v>
      </c>
      <c r="F85" s="25">
        <v>0</v>
      </c>
      <c r="G85" s="25">
        <v>0</v>
      </c>
      <c r="H85" s="25">
        <v>0</v>
      </c>
      <c r="I85" s="25">
        <v>0</v>
      </c>
      <c r="J85" s="25"/>
      <c r="K85" s="25">
        <v>0</v>
      </c>
    </row>
    <row r="86" spans="1:11" s="7" customFormat="1" ht="15.75" hidden="1">
      <c r="A86" s="40" t="s">
        <v>67</v>
      </c>
      <c r="B86" s="5">
        <v>290</v>
      </c>
      <c r="C86" s="60" t="s">
        <v>12</v>
      </c>
      <c r="D86" s="25">
        <v>0</v>
      </c>
      <c r="E86" s="72">
        <v>0</v>
      </c>
      <c r="F86" s="25">
        <v>0</v>
      </c>
      <c r="G86" s="25">
        <v>0</v>
      </c>
      <c r="H86" s="25">
        <v>0</v>
      </c>
      <c r="I86" s="25">
        <v>0</v>
      </c>
      <c r="J86" s="25"/>
      <c r="K86" s="25">
        <v>0</v>
      </c>
    </row>
    <row r="87" spans="1:11" s="7" customFormat="1" ht="15.75" hidden="1">
      <c r="A87" s="40" t="s">
        <v>67</v>
      </c>
      <c r="B87" s="5">
        <v>300</v>
      </c>
      <c r="C87" s="60" t="s">
        <v>13</v>
      </c>
      <c r="D87" s="25">
        <f aca="true" t="shared" si="31" ref="D87:I87">SUM(D88:D89)</f>
        <v>0</v>
      </c>
      <c r="E87" s="72">
        <f t="shared" si="31"/>
        <v>0</v>
      </c>
      <c r="F87" s="25">
        <f t="shared" si="31"/>
        <v>0</v>
      </c>
      <c r="G87" s="25">
        <f t="shared" si="31"/>
        <v>0</v>
      </c>
      <c r="H87" s="25">
        <f t="shared" si="31"/>
        <v>0</v>
      </c>
      <c r="I87" s="25">
        <f t="shared" si="31"/>
        <v>0</v>
      </c>
      <c r="J87" s="25"/>
      <c r="K87" s="25">
        <f>SUM(K88:K89)</f>
        <v>0</v>
      </c>
    </row>
    <row r="88" spans="1:11" s="10" customFormat="1" ht="15.75" hidden="1">
      <c r="A88" s="38" t="s">
        <v>67</v>
      </c>
      <c r="B88" s="8">
        <v>310</v>
      </c>
      <c r="C88" s="59" t="s">
        <v>14</v>
      </c>
      <c r="D88" s="18"/>
      <c r="E88" s="73"/>
      <c r="F88" s="18"/>
      <c r="G88" s="18"/>
      <c r="H88" s="18"/>
      <c r="I88" s="18"/>
      <c r="J88" s="18"/>
      <c r="K88" s="18"/>
    </row>
    <row r="89" spans="1:11" s="10" customFormat="1" ht="15.75" hidden="1">
      <c r="A89" s="38" t="s">
        <v>67</v>
      </c>
      <c r="B89" s="8">
        <v>340</v>
      </c>
      <c r="C89" s="59" t="s">
        <v>15</v>
      </c>
      <c r="D89" s="18"/>
      <c r="E89" s="73"/>
      <c r="F89" s="18"/>
      <c r="G89" s="18"/>
      <c r="H89" s="18"/>
      <c r="I89" s="18"/>
      <c r="J89" s="18"/>
      <c r="K89" s="18"/>
    </row>
    <row r="90" spans="1:11" s="10" customFormat="1" ht="15.75">
      <c r="A90" s="39"/>
      <c r="B90" s="12"/>
      <c r="C90" s="11" t="s">
        <v>18</v>
      </c>
      <c r="D90" s="19">
        <f aca="true" t="shared" si="32" ref="D90:K90">D84</f>
        <v>681</v>
      </c>
      <c r="E90" s="72">
        <f t="shared" si="32"/>
        <v>0</v>
      </c>
      <c r="F90" s="19">
        <f t="shared" si="32"/>
        <v>0</v>
      </c>
      <c r="G90" s="19">
        <f t="shared" si="32"/>
        <v>0</v>
      </c>
      <c r="H90" s="19">
        <f t="shared" si="32"/>
        <v>0</v>
      </c>
      <c r="I90" s="19">
        <f t="shared" si="32"/>
        <v>0</v>
      </c>
      <c r="J90" s="19">
        <f t="shared" si="32"/>
        <v>0</v>
      </c>
      <c r="K90" s="19">
        <f t="shared" si="32"/>
        <v>0</v>
      </c>
    </row>
    <row r="91" spans="1:11" s="13" customFormat="1" ht="15">
      <c r="A91" s="41" t="s">
        <v>82</v>
      </c>
      <c r="B91" s="16">
        <v>290</v>
      </c>
      <c r="C91" s="17" t="s">
        <v>83</v>
      </c>
      <c r="D91" s="24">
        <v>0</v>
      </c>
      <c r="E91" s="74">
        <f>SUM(F91:K91)</f>
        <v>0</v>
      </c>
      <c r="F91" s="24"/>
      <c r="G91" s="24">
        <v>0</v>
      </c>
      <c r="H91" s="24">
        <v>0</v>
      </c>
      <c r="I91" s="24"/>
      <c r="J91" s="24"/>
      <c r="K91" s="24">
        <v>0</v>
      </c>
    </row>
    <row r="92" spans="1:11" s="13" customFormat="1" ht="15" hidden="1">
      <c r="A92" s="41" t="s">
        <v>24</v>
      </c>
      <c r="B92" s="16">
        <v>231</v>
      </c>
      <c r="C92" s="17" t="s">
        <v>25</v>
      </c>
      <c r="D92" s="24">
        <v>0</v>
      </c>
      <c r="E92" s="74">
        <f>SUM(F92:K92)</f>
        <v>0</v>
      </c>
      <c r="F92" s="24">
        <v>0</v>
      </c>
      <c r="G92" s="24">
        <v>0</v>
      </c>
      <c r="H92" s="24">
        <v>0</v>
      </c>
      <c r="I92" s="24">
        <v>0</v>
      </c>
      <c r="J92" s="24"/>
      <c r="K92" s="24">
        <v>0</v>
      </c>
    </row>
    <row r="93" spans="1:11" s="13" customFormat="1" ht="15">
      <c r="A93" s="41" t="s">
        <v>24</v>
      </c>
      <c r="B93" s="16">
        <v>290</v>
      </c>
      <c r="C93" s="17" t="s">
        <v>26</v>
      </c>
      <c r="D93" s="24">
        <v>15</v>
      </c>
      <c r="E93" s="74">
        <f>SUM(F93:K93)</f>
        <v>15</v>
      </c>
      <c r="F93" s="24">
        <v>15</v>
      </c>
      <c r="G93" s="24">
        <v>0</v>
      </c>
      <c r="H93" s="24">
        <v>0</v>
      </c>
      <c r="I93" s="24">
        <v>0</v>
      </c>
      <c r="J93" s="24"/>
      <c r="K93" s="24">
        <v>0</v>
      </c>
    </row>
    <row r="94" spans="1:11" s="13" customFormat="1" ht="15" hidden="1">
      <c r="A94" s="41" t="s">
        <v>101</v>
      </c>
      <c r="B94" s="16">
        <v>226</v>
      </c>
      <c r="C94" s="17" t="s">
        <v>27</v>
      </c>
      <c r="D94" s="24">
        <v>0</v>
      </c>
      <c r="E94" s="74">
        <f>SUM(F94:K94)</f>
        <v>0</v>
      </c>
      <c r="F94" s="24">
        <v>0</v>
      </c>
      <c r="G94" s="24">
        <v>0</v>
      </c>
      <c r="H94" s="24">
        <v>0</v>
      </c>
      <c r="I94" s="24">
        <v>0</v>
      </c>
      <c r="J94" s="24"/>
      <c r="K94" s="24">
        <v>0</v>
      </c>
    </row>
    <row r="95" spans="1:11" s="13" customFormat="1" ht="15">
      <c r="A95" s="41" t="s">
        <v>101</v>
      </c>
      <c r="B95" s="16">
        <v>290</v>
      </c>
      <c r="C95" s="17" t="s">
        <v>27</v>
      </c>
      <c r="D95" s="24">
        <v>35</v>
      </c>
      <c r="E95" s="74">
        <f>SUM(F95:K95)</f>
        <v>10</v>
      </c>
      <c r="F95" s="24">
        <v>5</v>
      </c>
      <c r="G95" s="24">
        <v>5</v>
      </c>
      <c r="H95" s="24">
        <v>0</v>
      </c>
      <c r="I95" s="24">
        <v>0</v>
      </c>
      <c r="J95" s="24"/>
      <c r="K95" s="24">
        <v>0</v>
      </c>
    </row>
    <row r="96" spans="1:11" s="28" customFormat="1" ht="18.75">
      <c r="A96" s="127" t="s">
        <v>28</v>
      </c>
      <c r="B96" s="128"/>
      <c r="C96" s="128"/>
      <c r="D96" s="26">
        <f aca="true" t="shared" si="33" ref="D96:K96">SUM(D33,D54,D72,D92,D93,D95,D94,D90,D91)</f>
        <v>13094</v>
      </c>
      <c r="E96" s="75">
        <f t="shared" si="33"/>
        <v>7353</v>
      </c>
      <c r="F96" s="26">
        <f t="shared" si="33"/>
        <v>215</v>
      </c>
      <c r="G96" s="26">
        <f t="shared" si="33"/>
        <v>1177</v>
      </c>
      <c r="H96" s="26">
        <f t="shared" si="33"/>
        <v>4864</v>
      </c>
      <c r="I96" s="26">
        <f t="shared" si="33"/>
        <v>1097</v>
      </c>
      <c r="J96" s="26">
        <f t="shared" si="33"/>
        <v>0</v>
      </c>
      <c r="K96" s="26">
        <f t="shared" si="33"/>
        <v>0</v>
      </c>
    </row>
    <row r="97" spans="1:11" s="10" customFormat="1" ht="21.75" customHeight="1">
      <c r="A97" s="34" t="s">
        <v>22</v>
      </c>
      <c r="B97" s="14"/>
      <c r="C97" s="15"/>
      <c r="D97" s="15"/>
      <c r="E97" s="76"/>
      <c r="F97" s="15"/>
      <c r="G97" s="15"/>
      <c r="H97" s="15"/>
      <c r="I97" s="15"/>
      <c r="J97" s="15"/>
      <c r="K97" s="15"/>
    </row>
    <row r="98" spans="1:11" s="10" customFormat="1" ht="30.75" customHeight="1">
      <c r="A98" s="40" t="s">
        <v>23</v>
      </c>
      <c r="B98" s="5">
        <v>210</v>
      </c>
      <c r="C98" s="60" t="s">
        <v>30</v>
      </c>
      <c r="D98" s="20">
        <f aca="true" t="shared" si="34" ref="D98:K98">SUM(D99:D101)</f>
        <v>347</v>
      </c>
      <c r="E98" s="109">
        <f t="shared" si="34"/>
        <v>206</v>
      </c>
      <c r="F98" s="20">
        <f t="shared" si="34"/>
        <v>0</v>
      </c>
      <c r="G98" s="20">
        <f t="shared" si="34"/>
        <v>0</v>
      </c>
      <c r="H98" s="20">
        <f t="shared" si="34"/>
        <v>0</v>
      </c>
      <c r="I98" s="20">
        <f t="shared" si="34"/>
        <v>0</v>
      </c>
      <c r="J98" s="20">
        <f t="shared" si="34"/>
        <v>0</v>
      </c>
      <c r="K98" s="111">
        <f t="shared" si="34"/>
        <v>206</v>
      </c>
    </row>
    <row r="99" spans="1:11" s="10" customFormat="1" ht="15.75">
      <c r="A99" s="38" t="s">
        <v>23</v>
      </c>
      <c r="B99" s="8">
        <v>211</v>
      </c>
      <c r="C99" s="59" t="s">
        <v>1</v>
      </c>
      <c r="D99" s="9">
        <v>267</v>
      </c>
      <c r="E99" s="105">
        <f>SUM(F99:K99)</f>
        <v>158</v>
      </c>
      <c r="F99" s="9"/>
      <c r="G99" s="9"/>
      <c r="H99" s="9"/>
      <c r="I99" s="9"/>
      <c r="J99" s="9"/>
      <c r="K99" s="80">
        <v>158</v>
      </c>
    </row>
    <row r="100" spans="1:11" s="10" customFormat="1" ht="15.75" hidden="1">
      <c r="A100" s="38" t="s">
        <v>23</v>
      </c>
      <c r="B100" s="8">
        <v>212</v>
      </c>
      <c r="C100" s="59" t="s">
        <v>2</v>
      </c>
      <c r="D100" s="9">
        <v>0</v>
      </c>
      <c r="E100" s="105">
        <f>SUM(F100:K100)</f>
        <v>0</v>
      </c>
      <c r="F100" s="9"/>
      <c r="G100" s="9"/>
      <c r="H100" s="9"/>
      <c r="I100" s="9"/>
      <c r="J100" s="9"/>
      <c r="K100" s="80"/>
    </row>
    <row r="101" spans="1:11" s="10" customFormat="1" ht="15.75">
      <c r="A101" s="38" t="s">
        <v>23</v>
      </c>
      <c r="B101" s="8">
        <v>213</v>
      </c>
      <c r="C101" s="59" t="s">
        <v>3</v>
      </c>
      <c r="D101" s="9">
        <v>80</v>
      </c>
      <c r="E101" s="105">
        <f>SUM(F101:K101)</f>
        <v>48</v>
      </c>
      <c r="F101" s="9"/>
      <c r="G101" s="9"/>
      <c r="H101" s="9"/>
      <c r="I101" s="9"/>
      <c r="J101" s="9"/>
      <c r="K101" s="123">
        <v>48</v>
      </c>
    </row>
    <row r="102" spans="1:11" s="10" customFormat="1" ht="15.75">
      <c r="A102" s="40" t="s">
        <v>23</v>
      </c>
      <c r="B102" s="5">
        <v>220</v>
      </c>
      <c r="C102" s="60" t="s">
        <v>4</v>
      </c>
      <c r="D102" s="6">
        <f aca="true" t="shared" si="35" ref="D102:K102">SUM(D103:D108)</f>
        <v>8</v>
      </c>
      <c r="E102" s="109">
        <f t="shared" si="35"/>
        <v>4</v>
      </c>
      <c r="F102" s="6">
        <f t="shared" si="35"/>
        <v>0</v>
      </c>
      <c r="G102" s="6">
        <f t="shared" si="35"/>
        <v>0</v>
      </c>
      <c r="H102" s="6">
        <f t="shared" si="35"/>
        <v>0</v>
      </c>
      <c r="I102" s="6">
        <f t="shared" si="35"/>
        <v>0</v>
      </c>
      <c r="J102" s="6">
        <f t="shared" si="35"/>
        <v>0</v>
      </c>
      <c r="K102" s="112">
        <f t="shared" si="35"/>
        <v>4</v>
      </c>
    </row>
    <row r="103" spans="1:11" s="10" customFormat="1" ht="15.75">
      <c r="A103" s="38" t="s">
        <v>23</v>
      </c>
      <c r="B103" s="8">
        <v>221</v>
      </c>
      <c r="C103" s="59" t="s">
        <v>5</v>
      </c>
      <c r="D103" s="9">
        <v>8</v>
      </c>
      <c r="E103" s="105">
        <f aca="true" t="shared" si="36" ref="E103:E108">SUM(F103:K103)</f>
        <v>4</v>
      </c>
      <c r="F103" s="9"/>
      <c r="G103" s="9"/>
      <c r="H103" s="9"/>
      <c r="I103" s="9"/>
      <c r="J103" s="9"/>
      <c r="K103" s="80">
        <v>4</v>
      </c>
    </row>
    <row r="104" spans="1:11" s="10" customFormat="1" ht="15.75" hidden="1">
      <c r="A104" s="38" t="s">
        <v>23</v>
      </c>
      <c r="B104" s="8">
        <v>222</v>
      </c>
      <c r="C104" s="59" t="s">
        <v>6</v>
      </c>
      <c r="D104" s="9">
        <v>0</v>
      </c>
      <c r="E104" s="105">
        <f t="shared" si="36"/>
        <v>0</v>
      </c>
      <c r="F104" s="9"/>
      <c r="G104" s="9"/>
      <c r="H104" s="9"/>
      <c r="I104" s="9"/>
      <c r="J104" s="9"/>
      <c r="K104" s="80"/>
    </row>
    <row r="105" spans="1:11" s="10" customFormat="1" ht="15.75" hidden="1">
      <c r="A105" s="38" t="s">
        <v>23</v>
      </c>
      <c r="B105" s="8">
        <v>223</v>
      </c>
      <c r="C105" s="59" t="s">
        <v>7</v>
      </c>
      <c r="D105" s="9">
        <v>0</v>
      </c>
      <c r="E105" s="105">
        <f t="shared" si="36"/>
        <v>0</v>
      </c>
      <c r="F105" s="9"/>
      <c r="G105" s="9"/>
      <c r="H105" s="9"/>
      <c r="I105" s="9"/>
      <c r="J105" s="9"/>
      <c r="K105" s="80"/>
    </row>
    <row r="106" spans="1:11" s="10" customFormat="1" ht="15.75" hidden="1">
      <c r="A106" s="38" t="s">
        <v>23</v>
      </c>
      <c r="B106" s="8">
        <v>224</v>
      </c>
      <c r="C106" s="59" t="s">
        <v>8</v>
      </c>
      <c r="D106" s="9">
        <v>0</v>
      </c>
      <c r="E106" s="105">
        <f t="shared" si="36"/>
        <v>0</v>
      </c>
      <c r="F106" s="9"/>
      <c r="G106" s="9"/>
      <c r="H106" s="9"/>
      <c r="I106" s="9"/>
      <c r="J106" s="9"/>
      <c r="K106" s="80"/>
    </row>
    <row r="107" spans="1:11" s="10" customFormat="1" ht="15.75" hidden="1">
      <c r="A107" s="38" t="s">
        <v>23</v>
      </c>
      <c r="B107" s="8">
        <v>225</v>
      </c>
      <c r="C107" s="59" t="s">
        <v>9</v>
      </c>
      <c r="D107" s="9">
        <v>0</v>
      </c>
      <c r="E107" s="105">
        <f t="shared" si="36"/>
        <v>0</v>
      </c>
      <c r="F107" s="9"/>
      <c r="G107" s="9"/>
      <c r="H107" s="9"/>
      <c r="I107" s="9"/>
      <c r="J107" s="9"/>
      <c r="K107" s="80"/>
    </row>
    <row r="108" spans="1:11" s="10" customFormat="1" ht="15.75">
      <c r="A108" s="38" t="s">
        <v>23</v>
      </c>
      <c r="B108" s="8">
        <v>226</v>
      </c>
      <c r="C108" s="59" t="s">
        <v>10</v>
      </c>
      <c r="D108" s="9">
        <v>0</v>
      </c>
      <c r="E108" s="105">
        <f t="shared" si="36"/>
        <v>0</v>
      </c>
      <c r="F108" s="9"/>
      <c r="G108" s="9"/>
      <c r="H108" s="9"/>
      <c r="I108" s="9"/>
      <c r="J108" s="9"/>
      <c r="K108" s="80"/>
    </row>
    <row r="109" spans="1:11" s="7" customFormat="1" ht="15.75">
      <c r="A109" s="40" t="s">
        <v>23</v>
      </c>
      <c r="B109" s="5">
        <v>300</v>
      </c>
      <c r="C109" s="60" t="s">
        <v>13</v>
      </c>
      <c r="D109" s="6">
        <f aca="true" t="shared" si="37" ref="D109:K109">SUM(D110:D111)</f>
        <v>35</v>
      </c>
      <c r="E109" s="109">
        <f t="shared" si="37"/>
        <v>6.7</v>
      </c>
      <c r="F109" s="6">
        <f t="shared" si="37"/>
        <v>0</v>
      </c>
      <c r="G109" s="6">
        <f t="shared" si="37"/>
        <v>0</v>
      </c>
      <c r="H109" s="6">
        <f t="shared" si="37"/>
        <v>0</v>
      </c>
      <c r="I109" s="6">
        <f t="shared" si="37"/>
        <v>0</v>
      </c>
      <c r="J109" s="6">
        <f t="shared" si="37"/>
        <v>0</v>
      </c>
      <c r="K109" s="112">
        <f t="shared" si="37"/>
        <v>6.7</v>
      </c>
    </row>
    <row r="110" spans="1:11" s="10" customFormat="1" ht="15.75">
      <c r="A110" s="38" t="s">
        <v>23</v>
      </c>
      <c r="B110" s="8">
        <v>310</v>
      </c>
      <c r="C110" s="59" t="s">
        <v>14</v>
      </c>
      <c r="D110" s="9">
        <v>15</v>
      </c>
      <c r="E110" s="105">
        <f>SUM(F110:K110)</f>
        <v>2</v>
      </c>
      <c r="F110" s="9"/>
      <c r="G110" s="9"/>
      <c r="H110" s="9"/>
      <c r="I110" s="9"/>
      <c r="J110" s="9"/>
      <c r="K110" s="80">
        <v>2</v>
      </c>
    </row>
    <row r="111" spans="1:11" s="10" customFormat="1" ht="15.75">
      <c r="A111" s="38" t="s">
        <v>23</v>
      </c>
      <c r="B111" s="8">
        <v>340</v>
      </c>
      <c r="C111" s="59" t="s">
        <v>15</v>
      </c>
      <c r="D111" s="9">
        <v>20</v>
      </c>
      <c r="E111" s="105">
        <f>SUM(F111:K111)</f>
        <v>4.7</v>
      </c>
      <c r="F111" s="9"/>
      <c r="G111" s="9"/>
      <c r="H111" s="9"/>
      <c r="I111" s="9"/>
      <c r="J111" s="9"/>
      <c r="K111" s="123">
        <v>4.7</v>
      </c>
    </row>
    <row r="112" spans="1:11" s="29" customFormat="1" ht="18.75">
      <c r="A112" s="127" t="s">
        <v>29</v>
      </c>
      <c r="B112" s="128"/>
      <c r="C112" s="128"/>
      <c r="D112" s="27">
        <f aca="true" t="shared" si="38" ref="D112:K112">SUM(D98,D102,D109)</f>
        <v>390</v>
      </c>
      <c r="E112" s="110">
        <f t="shared" si="38"/>
        <v>216.7</v>
      </c>
      <c r="F112" s="27">
        <f t="shared" si="38"/>
        <v>0</v>
      </c>
      <c r="G112" s="27">
        <f t="shared" si="38"/>
        <v>0</v>
      </c>
      <c r="H112" s="27">
        <f t="shared" si="38"/>
        <v>0</v>
      </c>
      <c r="I112" s="27">
        <f t="shared" si="38"/>
        <v>0</v>
      </c>
      <c r="J112" s="27">
        <f t="shared" si="38"/>
        <v>0</v>
      </c>
      <c r="K112" s="106">
        <f t="shared" si="38"/>
        <v>216.7</v>
      </c>
    </row>
    <row r="113" spans="1:11" s="52" customFormat="1" ht="31.5" customHeight="1" hidden="1">
      <c r="A113" s="134" t="s">
        <v>66</v>
      </c>
      <c r="B113" s="135"/>
      <c r="C113" s="136"/>
      <c r="D113" s="30"/>
      <c r="E113" s="77"/>
      <c r="F113" s="30"/>
      <c r="G113" s="30"/>
      <c r="H113" s="30"/>
      <c r="I113" s="30"/>
      <c r="J113" s="30"/>
      <c r="K113" s="30"/>
    </row>
    <row r="114" spans="1:11" s="53" customFormat="1" ht="32.25" customHeight="1" hidden="1">
      <c r="A114" s="42" t="s">
        <v>68</v>
      </c>
      <c r="B114" s="22" t="s">
        <v>47</v>
      </c>
      <c r="C114" s="59" t="s">
        <v>74</v>
      </c>
      <c r="D114" s="21"/>
      <c r="E114" s="76"/>
      <c r="F114" s="21"/>
      <c r="G114" s="21"/>
      <c r="H114" s="21"/>
      <c r="I114" s="21"/>
      <c r="J114" s="21"/>
      <c r="K114" s="21"/>
    </row>
    <row r="115" spans="1:11" s="53" customFormat="1" ht="18" customHeight="1" hidden="1">
      <c r="A115" s="42" t="s">
        <v>65</v>
      </c>
      <c r="B115" s="22" t="s">
        <v>50</v>
      </c>
      <c r="C115" s="59" t="s">
        <v>73</v>
      </c>
      <c r="D115" s="21"/>
      <c r="E115" s="76"/>
      <c r="F115" s="21"/>
      <c r="G115" s="21"/>
      <c r="H115" s="21"/>
      <c r="I115" s="21"/>
      <c r="J115" s="21"/>
      <c r="K115" s="21"/>
    </row>
    <row r="116" spans="1:11" s="53" customFormat="1" ht="14.25" customHeight="1" hidden="1">
      <c r="A116" s="42" t="s">
        <v>65</v>
      </c>
      <c r="B116" s="22" t="s">
        <v>47</v>
      </c>
      <c r="C116" s="59" t="s">
        <v>73</v>
      </c>
      <c r="D116" s="21"/>
      <c r="E116" s="76"/>
      <c r="F116" s="21"/>
      <c r="G116" s="21"/>
      <c r="H116" s="21"/>
      <c r="I116" s="21"/>
      <c r="J116" s="21"/>
      <c r="K116" s="21"/>
    </row>
    <row r="117" spans="1:11" s="53" customFormat="1" ht="15.75" customHeight="1" hidden="1">
      <c r="A117" s="42" t="s">
        <v>65</v>
      </c>
      <c r="B117" s="22" t="s">
        <v>49</v>
      </c>
      <c r="C117" s="59" t="s">
        <v>73</v>
      </c>
      <c r="D117" s="21"/>
      <c r="E117" s="76"/>
      <c r="F117" s="21"/>
      <c r="G117" s="21"/>
      <c r="H117" s="21"/>
      <c r="I117" s="21"/>
      <c r="J117" s="21"/>
      <c r="K117" s="21"/>
    </row>
    <row r="118" spans="1:11" s="53" customFormat="1" ht="18" customHeight="1" hidden="1">
      <c r="A118" s="42" t="s">
        <v>65</v>
      </c>
      <c r="B118" s="22" t="s">
        <v>54</v>
      </c>
      <c r="C118" s="59" t="s">
        <v>73</v>
      </c>
      <c r="D118" s="21"/>
      <c r="E118" s="76"/>
      <c r="F118" s="21"/>
      <c r="G118" s="21"/>
      <c r="H118" s="21"/>
      <c r="I118" s="21"/>
      <c r="J118" s="21"/>
      <c r="K118" s="21"/>
    </row>
    <row r="119" spans="1:11" s="54" customFormat="1" ht="18.75" hidden="1">
      <c r="A119" s="127" t="s">
        <v>64</v>
      </c>
      <c r="B119" s="128"/>
      <c r="C119" s="128"/>
      <c r="D119" s="27">
        <f aca="true" t="shared" si="39" ref="D119:I119">SUM(D114:D118)</f>
        <v>0</v>
      </c>
      <c r="E119" s="77">
        <f t="shared" si="39"/>
        <v>0</v>
      </c>
      <c r="F119" s="27">
        <f t="shared" si="39"/>
        <v>0</v>
      </c>
      <c r="G119" s="27">
        <f t="shared" si="39"/>
        <v>0</v>
      </c>
      <c r="H119" s="27">
        <f t="shared" si="39"/>
        <v>0</v>
      </c>
      <c r="I119" s="27">
        <f t="shared" si="39"/>
        <v>0</v>
      </c>
      <c r="J119" s="27"/>
      <c r="K119" s="27">
        <f>SUM(K114:K118)</f>
        <v>0</v>
      </c>
    </row>
    <row r="120" spans="1:11" s="52" customFormat="1" ht="18.75" hidden="1">
      <c r="A120" s="129" t="s">
        <v>61</v>
      </c>
      <c r="B120" s="130"/>
      <c r="C120" s="131"/>
      <c r="D120" s="30"/>
      <c r="E120" s="77"/>
      <c r="F120" s="30"/>
      <c r="G120" s="30"/>
      <c r="H120" s="30"/>
      <c r="I120" s="30"/>
      <c r="J120" s="30"/>
      <c r="K120" s="30"/>
    </row>
    <row r="121" spans="1:11" s="53" customFormat="1" ht="15.75" hidden="1">
      <c r="A121" s="42" t="s">
        <v>69</v>
      </c>
      <c r="B121" s="22" t="s">
        <v>70</v>
      </c>
      <c r="C121" s="33" t="s">
        <v>71</v>
      </c>
      <c r="D121" s="21"/>
      <c r="E121" s="76"/>
      <c r="F121" s="21"/>
      <c r="G121" s="21"/>
      <c r="H121" s="21"/>
      <c r="I121" s="21"/>
      <c r="J121" s="21"/>
      <c r="K121" s="21"/>
    </row>
    <row r="122" spans="1:11" s="53" customFormat="1" ht="15.75" hidden="1">
      <c r="A122" s="42" t="s">
        <v>62</v>
      </c>
      <c r="B122" s="22" t="s">
        <v>47</v>
      </c>
      <c r="C122" s="33" t="s">
        <v>72</v>
      </c>
      <c r="D122" s="21"/>
      <c r="E122" s="76"/>
      <c r="F122" s="21"/>
      <c r="G122" s="21"/>
      <c r="H122" s="21"/>
      <c r="I122" s="21"/>
      <c r="J122" s="21"/>
      <c r="K122" s="21"/>
    </row>
    <row r="123" spans="1:11" s="54" customFormat="1" ht="18.75" hidden="1">
      <c r="A123" s="127" t="s">
        <v>63</v>
      </c>
      <c r="B123" s="128"/>
      <c r="C123" s="128"/>
      <c r="D123" s="27">
        <f aca="true" t="shared" si="40" ref="D123:I123">SUM(D121:D122)</f>
        <v>0</v>
      </c>
      <c r="E123" s="77">
        <f t="shared" si="40"/>
        <v>0</v>
      </c>
      <c r="F123" s="27">
        <f t="shared" si="40"/>
        <v>0</v>
      </c>
      <c r="G123" s="27">
        <f t="shared" si="40"/>
        <v>0</v>
      </c>
      <c r="H123" s="27">
        <f t="shared" si="40"/>
        <v>0</v>
      </c>
      <c r="I123" s="27">
        <f t="shared" si="40"/>
        <v>0</v>
      </c>
      <c r="J123" s="27"/>
      <c r="K123" s="27">
        <f>SUM(K121:K122)</f>
        <v>0</v>
      </c>
    </row>
    <row r="124" spans="1:11" ht="38.25" customHeight="1">
      <c r="A124" s="132" t="s">
        <v>111</v>
      </c>
      <c r="B124" s="133"/>
      <c r="C124" s="133"/>
      <c r="D124" s="4"/>
      <c r="E124" s="78"/>
      <c r="F124" s="4"/>
      <c r="G124" s="4"/>
      <c r="H124" s="4"/>
      <c r="I124" s="4"/>
      <c r="J124" s="4"/>
      <c r="K124" s="4"/>
    </row>
    <row r="125" spans="1:11" ht="23.25" customHeight="1">
      <c r="A125" s="57" t="s">
        <v>68</v>
      </c>
      <c r="B125" s="8">
        <v>310</v>
      </c>
      <c r="C125" s="59" t="s">
        <v>14</v>
      </c>
      <c r="D125" s="87">
        <v>10</v>
      </c>
      <c r="E125" s="76">
        <f>SUM(F125:K125)</f>
        <v>5</v>
      </c>
      <c r="F125" s="92">
        <v>5</v>
      </c>
      <c r="G125" s="92"/>
      <c r="H125" s="92"/>
      <c r="I125" s="92"/>
      <c r="J125" s="92"/>
      <c r="K125" s="92"/>
    </row>
    <row r="126" spans="1:11" s="91" customFormat="1" ht="22.5" customHeight="1">
      <c r="A126" s="57" t="s">
        <v>68</v>
      </c>
      <c r="B126" s="8">
        <v>340</v>
      </c>
      <c r="C126" s="59" t="s">
        <v>15</v>
      </c>
      <c r="D126" s="9">
        <v>10</v>
      </c>
      <c r="E126" s="76">
        <f>SUM(F126:K126)</f>
        <v>5</v>
      </c>
      <c r="F126" s="87">
        <v>5</v>
      </c>
      <c r="G126" s="92"/>
      <c r="H126" s="92"/>
      <c r="I126" s="92"/>
      <c r="J126" s="92"/>
      <c r="K126" s="92"/>
    </row>
    <row r="127" spans="1:11" s="91" customFormat="1" ht="19.5" customHeight="1">
      <c r="A127" s="57" t="s">
        <v>65</v>
      </c>
      <c r="B127" s="8">
        <v>226</v>
      </c>
      <c r="C127" s="59" t="s">
        <v>10</v>
      </c>
      <c r="D127" s="9">
        <v>5</v>
      </c>
      <c r="E127" s="76">
        <f>SUM(F127:K127)</f>
        <v>5</v>
      </c>
      <c r="F127" s="87">
        <v>5</v>
      </c>
      <c r="G127" s="92"/>
      <c r="H127" s="92"/>
      <c r="I127" s="92"/>
      <c r="J127" s="92"/>
      <c r="K127" s="92"/>
    </row>
    <row r="128" spans="1:11" s="88" customFormat="1" ht="18.75">
      <c r="A128" s="57" t="s">
        <v>65</v>
      </c>
      <c r="B128" s="8">
        <v>310</v>
      </c>
      <c r="C128" s="59" t="s">
        <v>14</v>
      </c>
      <c r="D128" s="9">
        <v>3625</v>
      </c>
      <c r="E128" s="76">
        <f>SUM(F128:K128)</f>
        <v>5</v>
      </c>
      <c r="F128" s="87">
        <v>5</v>
      </c>
      <c r="G128" s="84"/>
      <c r="H128" s="84"/>
      <c r="I128" s="84"/>
      <c r="J128" s="84"/>
      <c r="K128" s="84"/>
    </row>
    <row r="129" spans="1:11" s="88" customFormat="1" ht="18.75">
      <c r="A129" s="57" t="s">
        <v>65</v>
      </c>
      <c r="B129" s="8">
        <v>340</v>
      </c>
      <c r="C129" s="59" t="s">
        <v>15</v>
      </c>
      <c r="D129" s="9">
        <v>20</v>
      </c>
      <c r="E129" s="76">
        <f>SUM(F129:K129)</f>
        <v>5</v>
      </c>
      <c r="F129" s="87">
        <v>5</v>
      </c>
      <c r="G129" s="84"/>
      <c r="H129" s="84"/>
      <c r="I129" s="84"/>
      <c r="J129" s="84"/>
      <c r="K129" s="84"/>
    </row>
    <row r="130" spans="1:11" s="29" customFormat="1" ht="18.75">
      <c r="A130" s="127" t="s">
        <v>64</v>
      </c>
      <c r="B130" s="128"/>
      <c r="C130" s="128"/>
      <c r="D130" s="27">
        <f aca="true" t="shared" si="41" ref="D130:K130">D126+D127+D128+D129+D125</f>
        <v>3670</v>
      </c>
      <c r="E130" s="77">
        <f t="shared" si="41"/>
        <v>25</v>
      </c>
      <c r="F130" s="27">
        <f t="shared" si="41"/>
        <v>25</v>
      </c>
      <c r="G130" s="27">
        <f t="shared" si="41"/>
        <v>0</v>
      </c>
      <c r="H130" s="27">
        <f t="shared" si="41"/>
        <v>0</v>
      </c>
      <c r="I130" s="27">
        <f t="shared" si="41"/>
        <v>0</v>
      </c>
      <c r="J130" s="27">
        <f t="shared" si="41"/>
        <v>0</v>
      </c>
      <c r="K130" s="27">
        <f t="shared" si="41"/>
        <v>0</v>
      </c>
    </row>
    <row r="131" spans="1:11" s="29" customFormat="1" ht="32.25" customHeight="1">
      <c r="A131" s="132" t="s">
        <v>61</v>
      </c>
      <c r="B131" s="133"/>
      <c r="C131" s="133"/>
      <c r="D131" s="4"/>
      <c r="E131" s="78"/>
      <c r="F131" s="4"/>
      <c r="G131" s="4"/>
      <c r="H131" s="4"/>
      <c r="I131" s="4"/>
      <c r="J131" s="4"/>
      <c r="K131" s="4"/>
    </row>
    <row r="132" spans="1:11" s="29" customFormat="1" ht="18.75">
      <c r="A132" s="57" t="s">
        <v>117</v>
      </c>
      <c r="B132" s="8">
        <v>211</v>
      </c>
      <c r="C132" s="59" t="s">
        <v>1</v>
      </c>
      <c r="D132" s="87">
        <v>45</v>
      </c>
      <c r="E132" s="105">
        <f>SUM(F132:K132)</f>
        <v>55</v>
      </c>
      <c r="F132" s="84"/>
      <c r="G132" s="84"/>
      <c r="H132" s="87"/>
      <c r="I132" s="84"/>
      <c r="J132" s="84"/>
      <c r="K132" s="102">
        <v>55</v>
      </c>
    </row>
    <row r="133" spans="1:11" s="29" customFormat="1" ht="18.75">
      <c r="A133" s="57" t="s">
        <v>117</v>
      </c>
      <c r="B133" s="8">
        <v>213</v>
      </c>
      <c r="C133" s="59" t="s">
        <v>3</v>
      </c>
      <c r="D133" s="87">
        <v>15</v>
      </c>
      <c r="E133" s="105">
        <f>SUM(F133:K133)</f>
        <v>16</v>
      </c>
      <c r="F133" s="84"/>
      <c r="G133" s="84"/>
      <c r="H133" s="87"/>
      <c r="I133" s="84"/>
      <c r="J133" s="84"/>
      <c r="K133" s="102">
        <v>16</v>
      </c>
    </row>
    <row r="134" spans="1:11" s="29" customFormat="1" ht="18.75">
      <c r="A134" s="57" t="s">
        <v>117</v>
      </c>
      <c r="B134" s="8">
        <v>340</v>
      </c>
      <c r="C134" s="59" t="s">
        <v>15</v>
      </c>
      <c r="D134" s="87">
        <v>3</v>
      </c>
      <c r="E134" s="105">
        <f>SUM(F134:K134)</f>
        <v>4</v>
      </c>
      <c r="F134" s="84"/>
      <c r="G134" s="84"/>
      <c r="H134" s="87"/>
      <c r="I134" s="84"/>
      <c r="J134" s="84"/>
      <c r="K134" s="102">
        <v>4</v>
      </c>
    </row>
    <row r="135" spans="1:11" s="29" customFormat="1" ht="79.5" customHeight="1">
      <c r="A135" s="63" t="s">
        <v>128</v>
      </c>
      <c r="B135" s="8">
        <v>225</v>
      </c>
      <c r="C135" s="60" t="s">
        <v>129</v>
      </c>
      <c r="D135" s="87">
        <v>5931</v>
      </c>
      <c r="E135" s="105">
        <f>SUM(F135:K135)</f>
        <v>90</v>
      </c>
      <c r="F135" s="87">
        <v>10</v>
      </c>
      <c r="G135" s="84"/>
      <c r="H135" s="87"/>
      <c r="I135" s="87">
        <v>80</v>
      </c>
      <c r="J135" s="84"/>
      <c r="K135" s="102"/>
    </row>
    <row r="136" spans="1:11" s="29" customFormat="1" ht="64.5" customHeight="1" hidden="1">
      <c r="A136" s="63"/>
      <c r="B136" s="8"/>
      <c r="C136" s="60"/>
      <c r="D136" s="87">
        <v>319</v>
      </c>
      <c r="E136" s="105">
        <f>SUM(F136:K136)</f>
        <v>197.3</v>
      </c>
      <c r="F136" s="84"/>
      <c r="G136" s="84"/>
      <c r="H136" s="87"/>
      <c r="I136" s="87">
        <v>148</v>
      </c>
      <c r="J136" s="102">
        <v>49.3</v>
      </c>
      <c r="K136" s="102"/>
    </row>
    <row r="137" spans="1:11" s="29" customFormat="1" ht="18.75">
      <c r="A137" s="127" t="s">
        <v>63</v>
      </c>
      <c r="B137" s="128"/>
      <c r="C137" s="128"/>
      <c r="D137" s="27">
        <f aca="true" t="shared" si="42" ref="D137:K137">D135+D134+D133+D132</f>
        <v>5994</v>
      </c>
      <c r="E137" s="110">
        <f t="shared" si="42"/>
        <v>165</v>
      </c>
      <c r="F137" s="106">
        <f t="shared" si="42"/>
        <v>10</v>
      </c>
      <c r="G137" s="106">
        <f t="shared" si="42"/>
        <v>0</v>
      </c>
      <c r="H137" s="106">
        <f t="shared" si="42"/>
        <v>0</v>
      </c>
      <c r="I137" s="106">
        <f t="shared" si="42"/>
        <v>80</v>
      </c>
      <c r="J137" s="106">
        <f t="shared" si="42"/>
        <v>0</v>
      </c>
      <c r="K137" s="106">
        <f t="shared" si="42"/>
        <v>75</v>
      </c>
    </row>
    <row r="138" spans="1:11" ht="19.5" customHeight="1">
      <c r="A138" s="34" t="s">
        <v>31</v>
      </c>
      <c r="B138" s="3"/>
      <c r="C138" s="4"/>
      <c r="D138" s="4"/>
      <c r="E138" s="78"/>
      <c r="F138" s="4"/>
      <c r="G138" s="4"/>
      <c r="H138" s="4"/>
      <c r="I138" s="4"/>
      <c r="J138" s="4"/>
      <c r="K138" s="4"/>
    </row>
    <row r="139" spans="1:11" s="56" customFormat="1" ht="16.5" customHeight="1">
      <c r="A139" s="57"/>
      <c r="B139" s="57"/>
      <c r="C139" s="20" t="s">
        <v>89</v>
      </c>
      <c r="D139" s="20">
        <f aca="true" t="shared" si="43" ref="D139:K139">SUM(D140:D145)</f>
        <v>1500</v>
      </c>
      <c r="E139" s="71">
        <f t="shared" si="43"/>
        <v>10</v>
      </c>
      <c r="F139" s="20">
        <f t="shared" si="43"/>
        <v>10</v>
      </c>
      <c r="G139" s="20">
        <f t="shared" si="43"/>
        <v>0</v>
      </c>
      <c r="H139" s="20">
        <f t="shared" si="43"/>
        <v>0</v>
      </c>
      <c r="I139" s="20">
        <f t="shared" si="43"/>
        <v>0</v>
      </c>
      <c r="J139" s="20">
        <f t="shared" si="43"/>
        <v>0</v>
      </c>
      <c r="K139" s="20">
        <f t="shared" si="43"/>
        <v>0</v>
      </c>
    </row>
    <row r="140" spans="1:11" s="56" customFormat="1" ht="16.5" customHeight="1" hidden="1">
      <c r="A140" s="57" t="s">
        <v>88</v>
      </c>
      <c r="B140" s="57" t="s">
        <v>52</v>
      </c>
      <c r="C140" s="21" t="s">
        <v>90</v>
      </c>
      <c r="D140" s="21"/>
      <c r="E140" s="76"/>
      <c r="F140" s="21"/>
      <c r="G140" s="21"/>
      <c r="H140" s="21"/>
      <c r="I140" s="21"/>
      <c r="J140" s="21"/>
      <c r="K140" s="21"/>
    </row>
    <row r="141" spans="1:11" s="56" customFormat="1" ht="81.75" customHeight="1">
      <c r="A141" s="57" t="str">
        <f>$A$142</f>
        <v>05.01</v>
      </c>
      <c r="B141" s="57" t="s">
        <v>50</v>
      </c>
      <c r="C141" s="60" t="s">
        <v>139</v>
      </c>
      <c r="D141" s="21">
        <v>1500</v>
      </c>
      <c r="E141" s="76">
        <f>SUM(F141:K141)</f>
        <v>10</v>
      </c>
      <c r="F141" s="21">
        <v>10</v>
      </c>
      <c r="G141" s="21"/>
      <c r="H141" s="21"/>
      <c r="I141" s="21"/>
      <c r="J141" s="21"/>
      <c r="K141" s="21"/>
    </row>
    <row r="142" spans="1:11" s="56" customFormat="1" ht="16.5" customHeight="1" hidden="1">
      <c r="A142" s="57" t="s">
        <v>88</v>
      </c>
      <c r="B142" s="57" t="s">
        <v>50</v>
      </c>
      <c r="C142" s="21" t="s">
        <v>115</v>
      </c>
      <c r="D142" s="21"/>
      <c r="E142" s="76">
        <f>SUM(F142:K142)</f>
        <v>0</v>
      </c>
      <c r="F142" s="21"/>
      <c r="G142" s="21"/>
      <c r="H142" s="21"/>
      <c r="I142" s="21">
        <v>0</v>
      </c>
      <c r="J142" s="21"/>
      <c r="K142" s="21"/>
    </row>
    <row r="143" spans="1:11" s="56" customFormat="1" ht="16.5" customHeight="1" hidden="1">
      <c r="A143" s="57" t="s">
        <v>88</v>
      </c>
      <c r="B143" s="57" t="s">
        <v>50</v>
      </c>
      <c r="C143" s="21" t="s">
        <v>55</v>
      </c>
      <c r="D143" s="21"/>
      <c r="E143" s="76">
        <f>SUM(F143:K143)</f>
        <v>0</v>
      </c>
      <c r="F143" s="21"/>
      <c r="G143" s="21"/>
      <c r="H143" s="21"/>
      <c r="I143" s="21"/>
      <c r="J143" s="21"/>
      <c r="K143" s="21"/>
    </row>
    <row r="144" spans="1:11" s="56" customFormat="1" ht="16.5" customHeight="1" hidden="1">
      <c r="A144" s="57" t="s">
        <v>88</v>
      </c>
      <c r="B144" s="57" t="s">
        <v>50</v>
      </c>
      <c r="C144" s="21" t="s">
        <v>96</v>
      </c>
      <c r="D144" s="21"/>
      <c r="E144" s="76">
        <f>SUM(F144:K144)</f>
        <v>0</v>
      </c>
      <c r="F144" s="21"/>
      <c r="G144" s="21"/>
      <c r="H144" s="21"/>
      <c r="I144" s="21"/>
      <c r="J144" s="21"/>
      <c r="K144" s="21"/>
    </row>
    <row r="145" spans="1:11" s="56" customFormat="1" ht="16.5" customHeight="1" hidden="1">
      <c r="A145" s="57" t="s">
        <v>88</v>
      </c>
      <c r="B145" s="57" t="s">
        <v>47</v>
      </c>
      <c r="C145" s="21" t="s">
        <v>91</v>
      </c>
      <c r="D145" s="21"/>
      <c r="E145" s="76"/>
      <c r="F145" s="21"/>
      <c r="G145" s="21"/>
      <c r="H145" s="21"/>
      <c r="I145" s="21"/>
      <c r="J145" s="21"/>
      <c r="K145" s="21"/>
    </row>
    <row r="146" spans="1:11" s="56" customFormat="1" ht="16.5" customHeight="1">
      <c r="A146" s="57"/>
      <c r="B146" s="57"/>
      <c r="C146" s="20" t="s">
        <v>92</v>
      </c>
      <c r="D146" s="95">
        <f aca="true" t="shared" si="44" ref="D146:K146">D147+D148+D149+D151+D153+D159+D150+D160</f>
        <v>41138</v>
      </c>
      <c r="E146" s="72">
        <f t="shared" si="44"/>
        <v>280</v>
      </c>
      <c r="F146" s="95">
        <f t="shared" si="44"/>
        <v>60</v>
      </c>
      <c r="G146" s="95">
        <f t="shared" si="44"/>
        <v>0</v>
      </c>
      <c r="H146" s="95">
        <f t="shared" si="44"/>
        <v>0</v>
      </c>
      <c r="I146" s="95">
        <f t="shared" si="44"/>
        <v>220</v>
      </c>
      <c r="J146" s="95">
        <f t="shared" si="44"/>
        <v>0</v>
      </c>
      <c r="K146" s="95">
        <f t="shared" si="44"/>
        <v>0</v>
      </c>
    </row>
    <row r="147" spans="1:11" s="56" customFormat="1" ht="24.75" customHeight="1" hidden="1">
      <c r="A147" s="57" t="s">
        <v>51</v>
      </c>
      <c r="B147" s="57" t="s">
        <v>50</v>
      </c>
      <c r="C147" s="21" t="s">
        <v>120</v>
      </c>
      <c r="D147" s="23"/>
      <c r="E147" s="72"/>
      <c r="F147" s="95"/>
      <c r="G147" s="95"/>
      <c r="H147" s="95"/>
      <c r="I147" s="23"/>
      <c r="J147" s="95"/>
      <c r="K147" s="20"/>
    </row>
    <row r="148" spans="1:11" s="56" customFormat="1" ht="50.25" customHeight="1">
      <c r="A148" s="57" t="s">
        <v>51</v>
      </c>
      <c r="B148" s="57" t="s">
        <v>50</v>
      </c>
      <c r="C148" s="94" t="s">
        <v>159</v>
      </c>
      <c r="D148" s="21"/>
      <c r="E148" s="76">
        <f aca="true" t="shared" si="45" ref="E148:E160">SUM(F148:K148)</f>
        <v>0</v>
      </c>
      <c r="F148" s="21"/>
      <c r="G148" s="21"/>
      <c r="H148" s="21"/>
      <c r="I148" s="21"/>
      <c r="J148" s="21"/>
      <c r="K148" s="21"/>
    </row>
    <row r="149" spans="1:11" s="56" customFormat="1" ht="67.5" customHeight="1">
      <c r="A149" s="57" t="s">
        <v>51</v>
      </c>
      <c r="B149" s="57" t="s">
        <v>50</v>
      </c>
      <c r="C149" s="94" t="s">
        <v>130</v>
      </c>
      <c r="D149" s="21">
        <v>27533</v>
      </c>
      <c r="E149" s="76">
        <f t="shared" si="45"/>
        <v>100</v>
      </c>
      <c r="F149" s="21"/>
      <c r="G149" s="21"/>
      <c r="H149" s="21"/>
      <c r="I149" s="21">
        <v>100</v>
      </c>
      <c r="J149" s="21"/>
      <c r="K149" s="21"/>
    </row>
    <row r="150" spans="1:11" s="56" customFormat="1" ht="67.5" customHeight="1">
      <c r="A150" s="57" t="s">
        <v>51</v>
      </c>
      <c r="B150" s="57" t="s">
        <v>47</v>
      </c>
      <c r="C150" s="94" t="s">
        <v>132</v>
      </c>
      <c r="D150" s="21">
        <v>1449</v>
      </c>
      <c r="E150" s="76">
        <f t="shared" si="45"/>
        <v>20</v>
      </c>
      <c r="F150" s="21"/>
      <c r="G150" s="21"/>
      <c r="H150" s="21"/>
      <c r="I150" s="21">
        <v>20</v>
      </c>
      <c r="J150" s="21"/>
      <c r="K150" s="21"/>
    </row>
    <row r="151" spans="1:11" s="56" customFormat="1" ht="63" customHeight="1">
      <c r="A151" s="57" t="s">
        <v>51</v>
      </c>
      <c r="B151" s="57" t="s">
        <v>50</v>
      </c>
      <c r="C151" s="94" t="s">
        <v>155</v>
      </c>
      <c r="D151" s="21">
        <v>7156</v>
      </c>
      <c r="E151" s="76">
        <f t="shared" si="45"/>
        <v>50</v>
      </c>
      <c r="F151" s="21"/>
      <c r="G151" s="21"/>
      <c r="H151" s="21"/>
      <c r="I151" s="21">
        <v>50</v>
      </c>
      <c r="J151" s="21"/>
      <c r="K151" s="21"/>
    </row>
    <row r="152" spans="1:11" s="56" customFormat="1" ht="60.75" customHeight="1" hidden="1">
      <c r="A152" s="57" t="s">
        <v>51</v>
      </c>
      <c r="B152" s="57" t="s">
        <v>50</v>
      </c>
      <c r="C152" s="94"/>
      <c r="D152" s="21"/>
      <c r="E152" s="76">
        <f t="shared" si="45"/>
        <v>0</v>
      </c>
      <c r="F152" s="21"/>
      <c r="G152" s="21"/>
      <c r="H152" s="21"/>
      <c r="I152" s="21"/>
      <c r="J152" s="21"/>
      <c r="K152" s="21"/>
    </row>
    <row r="153" spans="1:11" s="56" customFormat="1" ht="87.75" customHeight="1">
      <c r="A153" s="57" t="s">
        <v>51</v>
      </c>
      <c r="B153" s="57" t="s">
        <v>50</v>
      </c>
      <c r="C153" s="94" t="s">
        <v>158</v>
      </c>
      <c r="D153" s="21">
        <v>1000</v>
      </c>
      <c r="E153" s="76">
        <f t="shared" si="45"/>
        <v>50</v>
      </c>
      <c r="F153" s="21"/>
      <c r="G153" s="21"/>
      <c r="H153" s="21"/>
      <c r="I153" s="21">
        <v>50</v>
      </c>
      <c r="J153" s="21"/>
      <c r="K153" s="21"/>
    </row>
    <row r="154" spans="1:11" s="56" customFormat="1" ht="16.5" customHeight="1" hidden="1">
      <c r="A154" s="57" t="s">
        <v>51</v>
      </c>
      <c r="B154" s="57" t="s">
        <v>47</v>
      </c>
      <c r="C154" s="21" t="s">
        <v>93</v>
      </c>
      <c r="D154" s="21"/>
      <c r="E154" s="76">
        <f t="shared" si="45"/>
        <v>0</v>
      </c>
      <c r="F154" s="21"/>
      <c r="G154" s="21"/>
      <c r="H154" s="21"/>
      <c r="I154" s="21"/>
      <c r="J154" s="21"/>
      <c r="K154" s="21"/>
    </row>
    <row r="155" spans="1:11" s="56" customFormat="1" ht="16.5" customHeight="1" hidden="1">
      <c r="A155" s="57" t="s">
        <v>51</v>
      </c>
      <c r="B155" s="57" t="s">
        <v>49</v>
      </c>
      <c r="C155" s="21" t="s">
        <v>93</v>
      </c>
      <c r="D155" s="21"/>
      <c r="E155" s="76">
        <f t="shared" si="45"/>
        <v>0</v>
      </c>
      <c r="F155" s="21"/>
      <c r="G155" s="21"/>
      <c r="H155" s="21"/>
      <c r="I155" s="21"/>
      <c r="J155" s="21"/>
      <c r="K155" s="21"/>
    </row>
    <row r="156" spans="1:11" s="56" customFormat="1" ht="19.5" customHeight="1" hidden="1">
      <c r="A156" s="57" t="s">
        <v>51</v>
      </c>
      <c r="B156" s="57" t="s">
        <v>52</v>
      </c>
      <c r="C156" s="21" t="s">
        <v>113</v>
      </c>
      <c r="D156" s="18"/>
      <c r="E156" s="76">
        <f t="shared" si="45"/>
        <v>0</v>
      </c>
      <c r="F156" s="18"/>
      <c r="G156" s="18"/>
      <c r="H156" s="18"/>
      <c r="I156" s="18"/>
      <c r="J156" s="18"/>
      <c r="K156" s="18"/>
    </row>
    <row r="157" spans="1:11" s="56" customFormat="1" ht="21" customHeight="1" hidden="1">
      <c r="A157" s="57" t="s">
        <v>51</v>
      </c>
      <c r="B157" s="57" t="s">
        <v>52</v>
      </c>
      <c r="C157" s="21" t="s">
        <v>114</v>
      </c>
      <c r="D157" s="18"/>
      <c r="E157" s="76">
        <f t="shared" si="45"/>
        <v>0</v>
      </c>
      <c r="F157" s="18"/>
      <c r="G157" s="18"/>
      <c r="H157" s="18"/>
      <c r="I157" s="18"/>
      <c r="J157" s="18"/>
      <c r="K157" s="18"/>
    </row>
    <row r="158" spans="1:11" s="56" customFormat="1" ht="48" customHeight="1" hidden="1">
      <c r="A158" s="57" t="s">
        <v>51</v>
      </c>
      <c r="B158" s="57" t="s">
        <v>50</v>
      </c>
      <c r="C158" s="94" t="s">
        <v>112</v>
      </c>
      <c r="D158" s="18"/>
      <c r="E158" s="76">
        <f t="shared" si="45"/>
        <v>0</v>
      </c>
      <c r="F158" s="18"/>
      <c r="G158" s="18"/>
      <c r="H158" s="18"/>
      <c r="I158" s="18"/>
      <c r="J158" s="18"/>
      <c r="K158" s="18"/>
    </row>
    <row r="159" spans="1:11" s="56" customFormat="1" ht="66" customHeight="1">
      <c r="A159" s="57" t="s">
        <v>51</v>
      </c>
      <c r="B159" s="57" t="s">
        <v>49</v>
      </c>
      <c r="C159" s="94" t="s">
        <v>158</v>
      </c>
      <c r="D159" s="18">
        <v>1000</v>
      </c>
      <c r="E159" s="76">
        <f t="shared" si="45"/>
        <v>50</v>
      </c>
      <c r="F159" s="18">
        <v>50</v>
      </c>
      <c r="G159" s="18"/>
      <c r="H159" s="18"/>
      <c r="I159" s="18">
        <v>0</v>
      </c>
      <c r="J159" s="18"/>
      <c r="K159" s="18"/>
    </row>
    <row r="160" spans="1:11" s="56" customFormat="1" ht="66" customHeight="1">
      <c r="A160" s="57" t="s">
        <v>51</v>
      </c>
      <c r="B160" s="57" t="s">
        <v>54</v>
      </c>
      <c r="C160" s="94" t="s">
        <v>158</v>
      </c>
      <c r="D160" s="18">
        <v>3000</v>
      </c>
      <c r="E160" s="76">
        <f t="shared" si="45"/>
        <v>10</v>
      </c>
      <c r="F160" s="18">
        <v>10</v>
      </c>
      <c r="G160" s="18"/>
      <c r="H160" s="18"/>
      <c r="I160" s="18"/>
      <c r="J160" s="18"/>
      <c r="K160" s="18"/>
    </row>
    <row r="161" spans="1:11" s="56" customFormat="1" ht="16.5" customHeight="1">
      <c r="A161" s="63"/>
      <c r="B161" s="57"/>
      <c r="C161" s="20" t="s">
        <v>94</v>
      </c>
      <c r="D161" s="25">
        <f aca="true" t="shared" si="46" ref="D161:K161">SUM(D162:D189,D190)</f>
        <v>3936</v>
      </c>
      <c r="E161" s="72">
        <f t="shared" si="46"/>
        <v>560</v>
      </c>
      <c r="F161" s="97">
        <f t="shared" si="46"/>
        <v>180</v>
      </c>
      <c r="G161" s="97">
        <f t="shared" si="46"/>
        <v>150</v>
      </c>
      <c r="H161" s="97">
        <f t="shared" si="46"/>
        <v>0</v>
      </c>
      <c r="I161" s="97">
        <f t="shared" si="46"/>
        <v>230</v>
      </c>
      <c r="J161" s="97">
        <f t="shared" si="46"/>
        <v>0</v>
      </c>
      <c r="K161" s="97">
        <f t="shared" si="46"/>
        <v>0</v>
      </c>
    </row>
    <row r="162" spans="1:11" s="10" customFormat="1" ht="17.25" customHeight="1">
      <c r="A162" s="38" t="s">
        <v>33</v>
      </c>
      <c r="B162" s="8">
        <v>223</v>
      </c>
      <c r="C162" s="9" t="s">
        <v>56</v>
      </c>
      <c r="D162" s="18">
        <v>345</v>
      </c>
      <c r="E162" s="73">
        <f aca="true" t="shared" si="47" ref="E162:E190">SUM(F162:K162)</f>
        <v>300</v>
      </c>
      <c r="F162" s="18"/>
      <c r="G162" s="18">
        <v>90</v>
      </c>
      <c r="H162" s="18"/>
      <c r="I162" s="18">
        <v>210</v>
      </c>
      <c r="J162" s="18"/>
      <c r="K162" s="18"/>
    </row>
    <row r="163" spans="1:11" s="10" customFormat="1" ht="18" customHeight="1">
      <c r="A163" s="38" t="s">
        <v>33</v>
      </c>
      <c r="B163" s="8">
        <v>225</v>
      </c>
      <c r="C163" s="9" t="s">
        <v>56</v>
      </c>
      <c r="D163" s="18">
        <v>60</v>
      </c>
      <c r="E163" s="73">
        <f t="shared" si="47"/>
        <v>10</v>
      </c>
      <c r="F163" s="18">
        <v>10</v>
      </c>
      <c r="G163" s="18"/>
      <c r="H163" s="18"/>
      <c r="I163" s="18"/>
      <c r="J163" s="18"/>
      <c r="K163" s="18"/>
    </row>
    <row r="164" spans="1:11" s="10" customFormat="1" ht="17.25" customHeight="1">
      <c r="A164" s="38" t="s">
        <v>33</v>
      </c>
      <c r="B164" s="8">
        <v>226</v>
      </c>
      <c r="C164" s="9" t="s">
        <v>56</v>
      </c>
      <c r="D164" s="18">
        <v>20</v>
      </c>
      <c r="E164" s="73">
        <f t="shared" si="47"/>
        <v>10</v>
      </c>
      <c r="F164" s="18">
        <v>10</v>
      </c>
      <c r="G164" s="18"/>
      <c r="H164" s="18"/>
      <c r="I164" s="18"/>
      <c r="J164" s="18"/>
      <c r="K164" s="18"/>
    </row>
    <row r="165" spans="1:11" s="10" customFormat="1" ht="17.25" customHeight="1">
      <c r="A165" s="38" t="s">
        <v>33</v>
      </c>
      <c r="B165" s="8">
        <v>310</v>
      </c>
      <c r="C165" s="9" t="s">
        <v>56</v>
      </c>
      <c r="D165" s="18">
        <v>40</v>
      </c>
      <c r="E165" s="73">
        <f t="shared" si="47"/>
        <v>20</v>
      </c>
      <c r="F165" s="18">
        <v>10</v>
      </c>
      <c r="G165" s="18">
        <v>10</v>
      </c>
      <c r="H165" s="18"/>
      <c r="I165" s="18"/>
      <c r="J165" s="18"/>
      <c r="K165" s="18"/>
    </row>
    <row r="166" spans="1:11" s="10" customFormat="1" ht="17.25" customHeight="1" hidden="1">
      <c r="A166" s="38"/>
      <c r="B166" s="8"/>
      <c r="C166" s="9"/>
      <c r="D166" s="18">
        <v>0</v>
      </c>
      <c r="E166" s="76">
        <f t="shared" si="47"/>
        <v>0</v>
      </c>
      <c r="F166" s="18"/>
      <c r="G166" s="18"/>
      <c r="H166" s="18"/>
      <c r="I166" s="18"/>
      <c r="J166" s="18"/>
      <c r="K166" s="18"/>
    </row>
    <row r="167" spans="1:11" s="10" customFormat="1" ht="17.25" customHeight="1" hidden="1">
      <c r="A167" s="38"/>
      <c r="B167" s="8"/>
      <c r="C167" s="9"/>
      <c r="D167" s="18">
        <v>0</v>
      </c>
      <c r="E167" s="76">
        <f t="shared" si="47"/>
        <v>0</v>
      </c>
      <c r="F167" s="18"/>
      <c r="G167" s="18"/>
      <c r="H167" s="18"/>
      <c r="I167" s="18"/>
      <c r="J167" s="18"/>
      <c r="K167" s="18"/>
    </row>
    <row r="168" spans="1:11" s="10" customFormat="1" ht="17.25" customHeight="1">
      <c r="A168" s="38" t="s">
        <v>33</v>
      </c>
      <c r="B168" s="8">
        <v>340</v>
      </c>
      <c r="C168" s="9" t="s">
        <v>56</v>
      </c>
      <c r="D168" s="18">
        <v>20</v>
      </c>
      <c r="E168" s="73">
        <f t="shared" si="47"/>
        <v>20</v>
      </c>
      <c r="F168" s="18">
        <v>10</v>
      </c>
      <c r="G168" s="18">
        <v>10</v>
      </c>
      <c r="H168" s="18"/>
      <c r="I168" s="18"/>
      <c r="J168" s="18"/>
      <c r="K168" s="18"/>
    </row>
    <row r="169" spans="1:11" s="10" customFormat="1" ht="17.25" customHeight="1" hidden="1">
      <c r="A169" s="38" t="s">
        <v>33</v>
      </c>
      <c r="B169" s="8">
        <v>222</v>
      </c>
      <c r="C169" s="9" t="s">
        <v>57</v>
      </c>
      <c r="D169" s="18"/>
      <c r="E169" s="73">
        <f t="shared" si="47"/>
        <v>0</v>
      </c>
      <c r="F169" s="18"/>
      <c r="G169" s="18"/>
      <c r="H169" s="18"/>
      <c r="I169" s="18"/>
      <c r="J169" s="18"/>
      <c r="K169" s="18"/>
    </row>
    <row r="170" spans="1:11" s="10" customFormat="1" ht="17.25" customHeight="1" hidden="1">
      <c r="A170" s="38"/>
      <c r="B170" s="8"/>
      <c r="C170" s="9"/>
      <c r="D170" s="18"/>
      <c r="E170" s="76">
        <f t="shared" si="47"/>
        <v>0</v>
      </c>
      <c r="F170" s="18"/>
      <c r="G170" s="18"/>
      <c r="H170" s="18"/>
      <c r="I170" s="18"/>
      <c r="J170" s="18"/>
      <c r="K170" s="18"/>
    </row>
    <row r="171" spans="1:11" s="10" customFormat="1" ht="17.25" customHeight="1">
      <c r="A171" s="38" t="s">
        <v>33</v>
      </c>
      <c r="B171" s="8">
        <v>225</v>
      </c>
      <c r="C171" s="9" t="s">
        <v>57</v>
      </c>
      <c r="D171" s="18">
        <v>155</v>
      </c>
      <c r="E171" s="73">
        <f t="shared" si="47"/>
        <v>10</v>
      </c>
      <c r="F171" s="18">
        <v>10</v>
      </c>
      <c r="G171" s="18"/>
      <c r="H171" s="18"/>
      <c r="I171" s="18"/>
      <c r="J171" s="18"/>
      <c r="K171" s="18"/>
    </row>
    <row r="172" spans="1:11" s="10" customFormat="1" ht="17.25" customHeight="1" hidden="1">
      <c r="A172" s="38" t="s">
        <v>33</v>
      </c>
      <c r="B172" s="8">
        <v>226</v>
      </c>
      <c r="C172" s="9" t="s">
        <v>57</v>
      </c>
      <c r="D172" s="18"/>
      <c r="E172" s="73">
        <f t="shared" si="47"/>
        <v>0</v>
      </c>
      <c r="F172" s="18"/>
      <c r="G172" s="18"/>
      <c r="H172" s="18"/>
      <c r="I172" s="18"/>
      <c r="J172" s="18"/>
      <c r="K172" s="18"/>
    </row>
    <row r="173" spans="1:11" s="10" customFormat="1" ht="17.25" customHeight="1" hidden="1">
      <c r="A173" s="38" t="s">
        <v>33</v>
      </c>
      <c r="B173" s="8">
        <v>340</v>
      </c>
      <c r="C173" s="9" t="s">
        <v>57</v>
      </c>
      <c r="D173" s="18"/>
      <c r="E173" s="73">
        <f t="shared" si="47"/>
        <v>0</v>
      </c>
      <c r="F173" s="18"/>
      <c r="G173" s="18"/>
      <c r="H173" s="18"/>
      <c r="I173" s="18"/>
      <c r="J173" s="18"/>
      <c r="K173" s="18"/>
    </row>
    <row r="174" spans="1:11" s="10" customFormat="1" ht="17.25" customHeight="1" hidden="1">
      <c r="A174" s="38" t="s">
        <v>33</v>
      </c>
      <c r="B174" s="8">
        <v>225</v>
      </c>
      <c r="C174" s="9" t="s">
        <v>95</v>
      </c>
      <c r="D174" s="18"/>
      <c r="E174" s="73">
        <f t="shared" si="47"/>
        <v>0</v>
      </c>
      <c r="F174" s="18"/>
      <c r="G174" s="18"/>
      <c r="H174" s="18"/>
      <c r="I174" s="18"/>
      <c r="J174" s="18"/>
      <c r="K174" s="18"/>
    </row>
    <row r="175" spans="1:11" s="10" customFormat="1" ht="17.25" customHeight="1" hidden="1">
      <c r="A175" s="38" t="s">
        <v>33</v>
      </c>
      <c r="B175" s="8">
        <v>340</v>
      </c>
      <c r="C175" s="9" t="s">
        <v>95</v>
      </c>
      <c r="D175" s="18"/>
      <c r="E175" s="73">
        <f t="shared" si="47"/>
        <v>0</v>
      </c>
      <c r="F175" s="18"/>
      <c r="G175" s="18"/>
      <c r="H175" s="18"/>
      <c r="I175" s="18"/>
      <c r="J175" s="18"/>
      <c r="K175" s="18"/>
    </row>
    <row r="176" spans="1:11" s="10" customFormat="1" ht="17.25" customHeight="1" hidden="1">
      <c r="A176" s="38" t="s">
        <v>33</v>
      </c>
      <c r="B176" s="8">
        <v>225</v>
      </c>
      <c r="C176" s="9" t="s">
        <v>58</v>
      </c>
      <c r="D176" s="18"/>
      <c r="E176" s="73">
        <f t="shared" si="47"/>
        <v>0</v>
      </c>
      <c r="F176" s="18"/>
      <c r="G176" s="18"/>
      <c r="H176" s="18"/>
      <c r="I176" s="18"/>
      <c r="J176" s="18"/>
      <c r="K176" s="18"/>
    </row>
    <row r="177" spans="1:11" s="10" customFormat="1" ht="17.25" customHeight="1" hidden="1">
      <c r="A177" s="38" t="s">
        <v>33</v>
      </c>
      <c r="B177" s="8">
        <v>226</v>
      </c>
      <c r="C177" s="9" t="s">
        <v>58</v>
      </c>
      <c r="D177" s="18"/>
      <c r="E177" s="73">
        <f t="shared" si="47"/>
        <v>0</v>
      </c>
      <c r="F177" s="18"/>
      <c r="G177" s="18"/>
      <c r="H177" s="18"/>
      <c r="I177" s="18"/>
      <c r="J177" s="18"/>
      <c r="K177" s="18"/>
    </row>
    <row r="178" spans="1:11" s="10" customFormat="1" ht="17.25" customHeight="1" hidden="1">
      <c r="A178" s="38" t="s">
        <v>33</v>
      </c>
      <c r="B178" s="8">
        <v>340</v>
      </c>
      <c r="C178" s="9" t="s">
        <v>58</v>
      </c>
      <c r="D178" s="18"/>
      <c r="E178" s="73">
        <f t="shared" si="47"/>
        <v>0</v>
      </c>
      <c r="F178" s="18"/>
      <c r="G178" s="18"/>
      <c r="H178" s="18"/>
      <c r="I178" s="18"/>
      <c r="J178" s="18"/>
      <c r="K178" s="18"/>
    </row>
    <row r="179" spans="1:11" s="10" customFormat="1" ht="17.25" customHeight="1" hidden="1">
      <c r="A179" s="38" t="s">
        <v>33</v>
      </c>
      <c r="B179" s="8">
        <v>222</v>
      </c>
      <c r="C179" s="9" t="s">
        <v>53</v>
      </c>
      <c r="D179" s="18"/>
      <c r="E179" s="73">
        <f t="shared" si="47"/>
        <v>0</v>
      </c>
      <c r="F179" s="18"/>
      <c r="G179" s="18"/>
      <c r="H179" s="18"/>
      <c r="I179" s="18"/>
      <c r="J179" s="18"/>
      <c r="K179" s="18"/>
    </row>
    <row r="180" spans="1:11" s="10" customFormat="1" ht="17.25" customHeight="1">
      <c r="A180" s="38" t="s">
        <v>33</v>
      </c>
      <c r="B180" s="8">
        <v>226</v>
      </c>
      <c r="C180" s="9" t="s">
        <v>57</v>
      </c>
      <c r="D180" s="18">
        <v>72</v>
      </c>
      <c r="E180" s="76">
        <f t="shared" si="47"/>
        <v>5</v>
      </c>
      <c r="F180" s="18">
        <v>5</v>
      </c>
      <c r="G180" s="18"/>
      <c r="H180" s="18"/>
      <c r="I180" s="18"/>
      <c r="J180" s="18"/>
      <c r="K180" s="18"/>
    </row>
    <row r="181" spans="1:11" s="10" customFormat="1" ht="17.25" customHeight="1">
      <c r="A181" s="38" t="s">
        <v>33</v>
      </c>
      <c r="B181" s="8">
        <v>340</v>
      </c>
      <c r="C181" s="9" t="s">
        <v>57</v>
      </c>
      <c r="D181" s="18">
        <v>75</v>
      </c>
      <c r="E181" s="76">
        <f t="shared" si="47"/>
        <v>10</v>
      </c>
      <c r="F181" s="18">
        <v>10</v>
      </c>
      <c r="G181" s="18"/>
      <c r="H181" s="18"/>
      <c r="I181" s="18"/>
      <c r="J181" s="18"/>
      <c r="K181" s="18"/>
    </row>
    <row r="182" spans="1:11" s="10" customFormat="1" ht="17.25" customHeight="1">
      <c r="A182" s="38" t="s">
        <v>33</v>
      </c>
      <c r="B182" s="8">
        <v>225</v>
      </c>
      <c r="C182" s="9" t="s">
        <v>58</v>
      </c>
      <c r="D182" s="18">
        <v>104</v>
      </c>
      <c r="E182" s="76">
        <f t="shared" si="47"/>
        <v>10</v>
      </c>
      <c r="F182" s="18">
        <v>10</v>
      </c>
      <c r="G182" s="18"/>
      <c r="H182" s="18"/>
      <c r="I182" s="18"/>
      <c r="J182" s="18"/>
      <c r="K182" s="18"/>
    </row>
    <row r="183" spans="1:11" s="10" customFormat="1" ht="17.25" customHeight="1">
      <c r="A183" s="38" t="s">
        <v>33</v>
      </c>
      <c r="B183" s="8">
        <v>310</v>
      </c>
      <c r="C183" s="9" t="s">
        <v>58</v>
      </c>
      <c r="D183" s="18">
        <v>5</v>
      </c>
      <c r="E183" s="73">
        <f t="shared" si="47"/>
        <v>10</v>
      </c>
      <c r="F183" s="18">
        <v>10</v>
      </c>
      <c r="G183" s="18"/>
      <c r="H183" s="18"/>
      <c r="I183" s="18"/>
      <c r="J183" s="18"/>
      <c r="K183" s="18"/>
    </row>
    <row r="184" spans="1:11" s="10" customFormat="1" ht="17.25" customHeight="1">
      <c r="A184" s="38" t="s">
        <v>33</v>
      </c>
      <c r="B184" s="8">
        <v>340</v>
      </c>
      <c r="C184" s="9" t="s">
        <v>58</v>
      </c>
      <c r="D184" s="18">
        <v>194</v>
      </c>
      <c r="E184" s="76">
        <f t="shared" si="47"/>
        <v>10</v>
      </c>
      <c r="F184" s="18">
        <v>10</v>
      </c>
      <c r="G184" s="18"/>
      <c r="H184" s="18"/>
      <c r="I184" s="18"/>
      <c r="J184" s="18"/>
      <c r="K184" s="18"/>
    </row>
    <row r="185" spans="1:11" s="10" customFormat="1" ht="17.25" customHeight="1">
      <c r="A185" s="38" t="s">
        <v>33</v>
      </c>
      <c r="B185" s="8">
        <v>225</v>
      </c>
      <c r="C185" s="9" t="s">
        <v>53</v>
      </c>
      <c r="D185" s="18">
        <v>673</v>
      </c>
      <c r="E185" s="73">
        <f t="shared" si="47"/>
        <v>40</v>
      </c>
      <c r="F185" s="18">
        <v>20</v>
      </c>
      <c r="G185" s="18">
        <v>20</v>
      </c>
      <c r="H185" s="18"/>
      <c r="I185" s="18"/>
      <c r="J185" s="18"/>
      <c r="K185" s="18"/>
    </row>
    <row r="186" spans="1:11" s="10" customFormat="1" ht="17.25" customHeight="1">
      <c r="A186" s="38" t="s">
        <v>33</v>
      </c>
      <c r="B186" s="8">
        <v>226</v>
      </c>
      <c r="C186" s="9" t="s">
        <v>53</v>
      </c>
      <c r="D186" s="18">
        <v>10</v>
      </c>
      <c r="E186" s="73">
        <f t="shared" si="47"/>
        <v>20</v>
      </c>
      <c r="F186" s="18">
        <v>10</v>
      </c>
      <c r="G186" s="18"/>
      <c r="H186" s="18"/>
      <c r="I186" s="18">
        <v>10</v>
      </c>
      <c r="J186" s="18"/>
      <c r="K186" s="18"/>
    </row>
    <row r="187" spans="1:11" s="10" customFormat="1" ht="17.25" customHeight="1">
      <c r="A187" s="38" t="s">
        <v>33</v>
      </c>
      <c r="B187" s="8">
        <v>290</v>
      </c>
      <c r="C187" s="9" t="s">
        <v>53</v>
      </c>
      <c r="D187" s="18">
        <v>20</v>
      </c>
      <c r="E187" s="73">
        <f t="shared" si="47"/>
        <v>15</v>
      </c>
      <c r="F187" s="18">
        <v>15</v>
      </c>
      <c r="G187" s="18"/>
      <c r="H187" s="18"/>
      <c r="I187" s="18"/>
      <c r="J187" s="18"/>
      <c r="K187" s="18"/>
    </row>
    <row r="188" spans="1:11" s="10" customFormat="1" ht="17.25" customHeight="1" hidden="1">
      <c r="A188" s="38" t="s">
        <v>33</v>
      </c>
      <c r="B188" s="8">
        <v>310</v>
      </c>
      <c r="C188" s="9" t="s">
        <v>53</v>
      </c>
      <c r="D188" s="18"/>
      <c r="E188" s="73">
        <f t="shared" si="47"/>
        <v>0</v>
      </c>
      <c r="F188" s="18"/>
      <c r="G188" s="18"/>
      <c r="H188" s="18"/>
      <c r="I188" s="18"/>
      <c r="J188" s="18"/>
      <c r="K188" s="18"/>
    </row>
    <row r="189" spans="1:11" s="10" customFormat="1" ht="17.25" customHeight="1">
      <c r="A189" s="38" t="s">
        <v>33</v>
      </c>
      <c r="B189" s="8">
        <v>310</v>
      </c>
      <c r="C189" s="9" t="s">
        <v>53</v>
      </c>
      <c r="D189" s="18">
        <v>1800</v>
      </c>
      <c r="E189" s="73">
        <f t="shared" si="47"/>
        <v>30</v>
      </c>
      <c r="F189" s="18">
        <v>20</v>
      </c>
      <c r="G189" s="18">
        <v>10</v>
      </c>
      <c r="H189" s="18"/>
      <c r="I189" s="18"/>
      <c r="J189" s="18"/>
      <c r="K189" s="18"/>
    </row>
    <row r="190" spans="1:11" s="10" customFormat="1" ht="17.25" customHeight="1">
      <c r="A190" s="38" t="s">
        <v>33</v>
      </c>
      <c r="B190" s="8">
        <v>340</v>
      </c>
      <c r="C190" s="9" t="s">
        <v>53</v>
      </c>
      <c r="D190" s="18">
        <v>343</v>
      </c>
      <c r="E190" s="73">
        <f t="shared" si="47"/>
        <v>40</v>
      </c>
      <c r="F190" s="18">
        <v>20</v>
      </c>
      <c r="G190" s="18">
        <v>10</v>
      </c>
      <c r="H190" s="18"/>
      <c r="I190" s="18">
        <v>10</v>
      </c>
      <c r="J190" s="18"/>
      <c r="K190" s="18"/>
    </row>
    <row r="191" spans="1:11" s="29" customFormat="1" ht="18.75">
      <c r="A191" s="127" t="s">
        <v>32</v>
      </c>
      <c r="B191" s="128"/>
      <c r="C191" s="128"/>
      <c r="D191" s="26">
        <f aca="true" t="shared" si="48" ref="D191:K191">SUM(D161,D146,D139)</f>
        <v>46574</v>
      </c>
      <c r="E191" s="75">
        <f t="shared" si="48"/>
        <v>850</v>
      </c>
      <c r="F191" s="26">
        <f t="shared" si="48"/>
        <v>250</v>
      </c>
      <c r="G191" s="26">
        <f t="shared" si="48"/>
        <v>150</v>
      </c>
      <c r="H191" s="26">
        <f t="shared" si="48"/>
        <v>0</v>
      </c>
      <c r="I191" s="26">
        <f t="shared" si="48"/>
        <v>450</v>
      </c>
      <c r="J191" s="26">
        <f t="shared" si="48"/>
        <v>0</v>
      </c>
      <c r="K191" s="26">
        <f t="shared" si="48"/>
        <v>0</v>
      </c>
    </row>
    <row r="192" spans="1:11" s="52" customFormat="1" ht="18.75" hidden="1">
      <c r="A192" s="129" t="s">
        <v>79</v>
      </c>
      <c r="B192" s="130"/>
      <c r="C192" s="131"/>
      <c r="D192" s="30"/>
      <c r="E192" s="77"/>
      <c r="F192" s="30"/>
      <c r="G192" s="30"/>
      <c r="H192" s="30"/>
      <c r="I192" s="30"/>
      <c r="J192" s="30"/>
      <c r="K192" s="30"/>
    </row>
    <row r="193" spans="1:11" s="53" customFormat="1" ht="18" customHeight="1" hidden="1">
      <c r="A193" s="42" t="s">
        <v>80</v>
      </c>
      <c r="B193" s="22" t="s">
        <v>50</v>
      </c>
      <c r="C193" s="33" t="s">
        <v>86</v>
      </c>
      <c r="D193" s="21"/>
      <c r="E193" s="76"/>
      <c r="F193" s="21"/>
      <c r="G193" s="21"/>
      <c r="H193" s="21"/>
      <c r="I193" s="21"/>
      <c r="J193" s="21"/>
      <c r="K193" s="21"/>
    </row>
    <row r="194" spans="1:11" s="53" customFormat="1" ht="15.75" hidden="1">
      <c r="A194" s="42" t="s">
        <v>80</v>
      </c>
      <c r="B194" s="22" t="s">
        <v>47</v>
      </c>
      <c r="C194" s="33" t="s">
        <v>87</v>
      </c>
      <c r="D194" s="21"/>
      <c r="E194" s="76"/>
      <c r="F194" s="21"/>
      <c r="G194" s="21"/>
      <c r="H194" s="21"/>
      <c r="I194" s="21"/>
      <c r="J194" s="21"/>
      <c r="K194" s="21"/>
    </row>
    <row r="195" spans="1:11" s="53" customFormat="1" ht="15.75" hidden="1">
      <c r="A195" s="42" t="s">
        <v>80</v>
      </c>
      <c r="B195" s="22" t="s">
        <v>49</v>
      </c>
      <c r="C195" s="33" t="s">
        <v>87</v>
      </c>
      <c r="D195" s="21"/>
      <c r="E195" s="76"/>
      <c r="F195" s="21"/>
      <c r="G195" s="21"/>
      <c r="H195" s="21"/>
      <c r="I195" s="21"/>
      <c r="J195" s="21"/>
      <c r="K195" s="21"/>
    </row>
    <row r="196" spans="1:11" s="54" customFormat="1" ht="18.75" hidden="1">
      <c r="A196" s="127" t="s">
        <v>81</v>
      </c>
      <c r="B196" s="128"/>
      <c r="C196" s="128"/>
      <c r="D196" s="27">
        <f aca="true" t="shared" si="49" ref="D196:I196">SUM(D193:D195)</f>
        <v>0</v>
      </c>
      <c r="E196" s="77">
        <f t="shared" si="49"/>
        <v>0</v>
      </c>
      <c r="F196" s="27">
        <f t="shared" si="49"/>
        <v>0</v>
      </c>
      <c r="G196" s="27">
        <f t="shared" si="49"/>
        <v>0</v>
      </c>
      <c r="H196" s="27">
        <f t="shared" si="49"/>
        <v>0</v>
      </c>
      <c r="I196" s="27">
        <f t="shared" si="49"/>
        <v>0</v>
      </c>
      <c r="J196" s="27"/>
      <c r="K196" s="27">
        <f>SUM(K193:K195)</f>
        <v>0</v>
      </c>
    </row>
    <row r="197" spans="1:11" ht="21.75" customHeight="1">
      <c r="A197" s="137" t="s">
        <v>36</v>
      </c>
      <c r="B197" s="138"/>
      <c r="C197" s="138"/>
      <c r="D197" s="51"/>
      <c r="E197" s="79"/>
      <c r="F197" s="51"/>
      <c r="G197" s="51"/>
      <c r="H197" s="51"/>
      <c r="I197" s="51"/>
      <c r="J197" s="51"/>
      <c r="K197" s="51"/>
    </row>
    <row r="198" spans="1:11" s="10" customFormat="1" ht="15" customHeight="1" hidden="1">
      <c r="A198" s="42" t="s">
        <v>38</v>
      </c>
      <c r="B198" s="22" t="s">
        <v>84</v>
      </c>
      <c r="C198" s="59" t="s">
        <v>2</v>
      </c>
      <c r="D198" s="23"/>
      <c r="E198" s="73"/>
      <c r="F198" s="23"/>
      <c r="G198" s="23"/>
      <c r="H198" s="23"/>
      <c r="I198" s="23"/>
      <c r="J198" s="23"/>
      <c r="K198" s="23"/>
    </row>
    <row r="199" spans="1:11" s="10" customFormat="1" ht="15" customHeight="1" hidden="1">
      <c r="A199" s="42" t="s">
        <v>38</v>
      </c>
      <c r="B199" s="22" t="s">
        <v>85</v>
      </c>
      <c r="C199" s="59" t="s">
        <v>6</v>
      </c>
      <c r="D199" s="23"/>
      <c r="E199" s="73"/>
      <c r="F199" s="23"/>
      <c r="G199" s="23"/>
      <c r="H199" s="23"/>
      <c r="I199" s="23"/>
      <c r="J199" s="23"/>
      <c r="K199" s="23"/>
    </row>
    <row r="200" spans="1:11" s="10" customFormat="1" ht="16.5" customHeight="1">
      <c r="A200" s="42" t="s">
        <v>38</v>
      </c>
      <c r="B200" s="22" t="s">
        <v>47</v>
      </c>
      <c r="C200" s="59" t="s">
        <v>125</v>
      </c>
      <c r="D200" s="23">
        <v>30</v>
      </c>
      <c r="E200" s="73">
        <f>SUM(F200:K200)</f>
        <v>10</v>
      </c>
      <c r="F200" s="23">
        <v>10</v>
      </c>
      <c r="G200" s="23"/>
      <c r="H200" s="23"/>
      <c r="I200" s="23"/>
      <c r="J200" s="23"/>
      <c r="K200" s="23"/>
    </row>
    <row r="201" spans="1:11" s="10" customFormat="1" ht="15" customHeight="1">
      <c r="A201" s="42" t="s">
        <v>38</v>
      </c>
      <c r="B201" s="22" t="s">
        <v>37</v>
      </c>
      <c r="C201" s="33" t="s">
        <v>12</v>
      </c>
      <c r="D201" s="23">
        <v>6</v>
      </c>
      <c r="E201" s="73">
        <f>SUM(F201:K201)</f>
        <v>5</v>
      </c>
      <c r="F201" s="23">
        <v>5</v>
      </c>
      <c r="G201" s="23"/>
      <c r="H201" s="23"/>
      <c r="I201" s="23"/>
      <c r="J201" s="23"/>
      <c r="K201" s="23"/>
    </row>
    <row r="202" spans="1:11" s="10" customFormat="1" ht="15" customHeight="1" hidden="1">
      <c r="A202" s="42" t="s">
        <v>38</v>
      </c>
      <c r="B202" s="22" t="s">
        <v>49</v>
      </c>
      <c r="C202" s="9" t="s">
        <v>14</v>
      </c>
      <c r="D202" s="23"/>
      <c r="E202" s="73"/>
      <c r="F202" s="23"/>
      <c r="G202" s="23"/>
      <c r="H202" s="23"/>
      <c r="I202" s="23"/>
      <c r="J202" s="23"/>
      <c r="K202" s="23"/>
    </row>
    <row r="203" spans="1:11" s="10" customFormat="1" ht="15" customHeight="1" hidden="1">
      <c r="A203" s="42" t="s">
        <v>38</v>
      </c>
      <c r="B203" s="22" t="s">
        <v>54</v>
      </c>
      <c r="C203" s="9" t="s">
        <v>15</v>
      </c>
      <c r="D203" s="23"/>
      <c r="E203" s="73"/>
      <c r="F203" s="23"/>
      <c r="G203" s="23"/>
      <c r="H203" s="23"/>
      <c r="I203" s="23"/>
      <c r="J203" s="23"/>
      <c r="K203" s="23"/>
    </row>
    <row r="204" spans="1:11" s="10" customFormat="1" ht="15" customHeight="1">
      <c r="A204" s="42" t="s">
        <v>38</v>
      </c>
      <c r="B204" s="22" t="s">
        <v>49</v>
      </c>
      <c r="C204" s="59" t="s">
        <v>14</v>
      </c>
      <c r="D204" s="23">
        <v>10</v>
      </c>
      <c r="E204" s="73">
        <f>SUM(F204:K204)</f>
        <v>5</v>
      </c>
      <c r="F204" s="23">
        <v>5</v>
      </c>
      <c r="G204" s="23"/>
      <c r="H204" s="23"/>
      <c r="I204" s="23"/>
      <c r="J204" s="23"/>
      <c r="K204" s="23"/>
    </row>
    <row r="205" spans="1:11" s="10" customFormat="1" ht="15" customHeight="1">
      <c r="A205" s="42" t="s">
        <v>38</v>
      </c>
      <c r="B205" s="22" t="s">
        <v>54</v>
      </c>
      <c r="C205" s="9" t="s">
        <v>53</v>
      </c>
      <c r="D205" s="23">
        <v>4</v>
      </c>
      <c r="E205" s="73">
        <f>SUM(F205:K205)</f>
        <v>5</v>
      </c>
      <c r="F205" s="23">
        <v>5</v>
      </c>
      <c r="G205" s="23"/>
      <c r="H205" s="23"/>
      <c r="I205" s="23"/>
      <c r="J205" s="23"/>
      <c r="K205" s="23"/>
    </row>
    <row r="206" spans="1:11" s="29" customFormat="1" ht="18.75" customHeight="1">
      <c r="A206" s="127" t="s">
        <v>39</v>
      </c>
      <c r="B206" s="128"/>
      <c r="C206" s="128"/>
      <c r="D206" s="26">
        <f>D201+D204+D205</f>
        <v>20</v>
      </c>
      <c r="E206" s="75">
        <f aca="true" t="shared" si="50" ref="E206:K206">E201+E204+E205+E200</f>
        <v>25</v>
      </c>
      <c r="F206" s="75">
        <f t="shared" si="50"/>
        <v>25</v>
      </c>
      <c r="G206" s="75">
        <f t="shared" si="50"/>
        <v>0</v>
      </c>
      <c r="H206" s="75">
        <f t="shared" si="50"/>
        <v>0</v>
      </c>
      <c r="I206" s="75">
        <f t="shared" si="50"/>
        <v>0</v>
      </c>
      <c r="J206" s="75">
        <f t="shared" si="50"/>
        <v>0</v>
      </c>
      <c r="K206" s="75">
        <f t="shared" si="50"/>
        <v>0</v>
      </c>
    </row>
    <row r="207" spans="1:11" s="10" customFormat="1" ht="34.5" customHeight="1" hidden="1">
      <c r="A207" s="134"/>
      <c r="B207" s="135"/>
      <c r="C207" s="136"/>
      <c r="D207" s="15"/>
      <c r="E207" s="76"/>
      <c r="F207" s="15"/>
      <c r="G207" s="15"/>
      <c r="H207" s="15"/>
      <c r="I207" s="15"/>
      <c r="J207" s="15"/>
      <c r="K207" s="15"/>
    </row>
    <row r="208" spans="1:11" s="10" customFormat="1" ht="19.5" customHeight="1" hidden="1">
      <c r="A208" s="40"/>
      <c r="B208" s="5"/>
      <c r="C208" s="60"/>
      <c r="D208" s="20"/>
      <c r="E208" s="71"/>
      <c r="F208" s="20"/>
      <c r="G208" s="20"/>
      <c r="H208" s="20"/>
      <c r="I208" s="20"/>
      <c r="J208" s="20"/>
      <c r="K208" s="20"/>
    </row>
    <row r="209" spans="1:11" s="10" customFormat="1" ht="15.75" hidden="1">
      <c r="A209" s="38"/>
      <c r="B209" s="8"/>
      <c r="C209" s="59"/>
      <c r="D209" s="9"/>
      <c r="E209" s="76"/>
      <c r="F209" s="9"/>
      <c r="G209" s="9"/>
      <c r="H209" s="9"/>
      <c r="I209" s="9"/>
      <c r="J209" s="9"/>
      <c r="K209" s="9"/>
    </row>
    <row r="210" spans="1:11" s="10" customFormat="1" ht="15.75" hidden="1">
      <c r="A210" s="38"/>
      <c r="B210" s="8"/>
      <c r="C210" s="59"/>
      <c r="D210" s="9"/>
      <c r="E210" s="76"/>
      <c r="F210" s="9"/>
      <c r="G210" s="9"/>
      <c r="H210" s="9"/>
      <c r="I210" s="9"/>
      <c r="J210" s="9"/>
      <c r="K210" s="9"/>
    </row>
    <row r="211" spans="1:11" s="10" customFormat="1" ht="15.75" hidden="1">
      <c r="A211" s="38"/>
      <c r="B211" s="8"/>
      <c r="C211" s="59"/>
      <c r="D211" s="9"/>
      <c r="E211" s="76"/>
      <c r="F211" s="9"/>
      <c r="G211" s="9"/>
      <c r="H211" s="9"/>
      <c r="I211" s="9"/>
      <c r="J211" s="9"/>
      <c r="K211" s="9"/>
    </row>
    <row r="212" spans="1:11" s="10" customFormat="1" ht="15.75" hidden="1">
      <c r="A212" s="40"/>
      <c r="B212" s="5"/>
      <c r="C212" s="60"/>
      <c r="D212" s="6"/>
      <c r="E212" s="71"/>
      <c r="F212" s="6"/>
      <c r="G212" s="6"/>
      <c r="H212" s="6"/>
      <c r="I212" s="6"/>
      <c r="J212" s="6"/>
      <c r="K212" s="6"/>
    </row>
    <row r="213" spans="1:11" s="10" customFormat="1" ht="15.75" hidden="1">
      <c r="A213" s="38"/>
      <c r="B213" s="8"/>
      <c r="C213" s="59"/>
      <c r="D213" s="9"/>
      <c r="E213" s="76"/>
      <c r="F213" s="9"/>
      <c r="G213" s="9"/>
      <c r="H213" s="9"/>
      <c r="I213" s="9"/>
      <c r="J213" s="9"/>
      <c r="K213" s="9"/>
    </row>
    <row r="214" spans="1:11" s="10" customFormat="1" ht="15.75" hidden="1">
      <c r="A214" s="38"/>
      <c r="B214" s="8"/>
      <c r="C214" s="59"/>
      <c r="D214" s="9"/>
      <c r="E214" s="76"/>
      <c r="F214" s="9"/>
      <c r="G214" s="9"/>
      <c r="H214" s="9"/>
      <c r="I214" s="9"/>
      <c r="J214" s="9"/>
      <c r="K214" s="9"/>
    </row>
    <row r="215" spans="1:11" s="10" customFormat="1" ht="15.75" hidden="1">
      <c r="A215" s="38"/>
      <c r="B215" s="8"/>
      <c r="C215" s="59"/>
      <c r="D215" s="9"/>
      <c r="E215" s="76"/>
      <c r="F215" s="9"/>
      <c r="G215" s="9"/>
      <c r="H215" s="9"/>
      <c r="I215" s="9"/>
      <c r="J215" s="9"/>
      <c r="K215" s="9"/>
    </row>
    <row r="216" spans="1:11" s="10" customFormat="1" ht="15.75" hidden="1">
      <c r="A216" s="38"/>
      <c r="B216" s="8"/>
      <c r="C216" s="59"/>
      <c r="D216" s="9"/>
      <c r="E216" s="76"/>
      <c r="F216" s="9"/>
      <c r="G216" s="9"/>
      <c r="H216" s="9"/>
      <c r="I216" s="9"/>
      <c r="J216" s="9"/>
      <c r="K216" s="9"/>
    </row>
    <row r="217" spans="1:11" s="10" customFormat="1" ht="15.75" hidden="1">
      <c r="A217" s="38"/>
      <c r="B217" s="8"/>
      <c r="C217" s="59"/>
      <c r="D217" s="9"/>
      <c r="E217" s="76"/>
      <c r="F217" s="9"/>
      <c r="G217" s="9"/>
      <c r="H217" s="9"/>
      <c r="I217" s="9"/>
      <c r="J217" s="9"/>
      <c r="K217" s="9"/>
    </row>
    <row r="218" spans="1:11" s="10" customFormat="1" ht="15.75" hidden="1">
      <c r="A218" s="38"/>
      <c r="B218" s="8"/>
      <c r="C218" s="59"/>
      <c r="D218" s="9"/>
      <c r="E218" s="76"/>
      <c r="F218" s="9"/>
      <c r="G218" s="9"/>
      <c r="H218" s="9"/>
      <c r="I218" s="9"/>
      <c r="J218" s="9"/>
      <c r="K218" s="9"/>
    </row>
    <row r="219" spans="1:11" s="7" customFormat="1" ht="15.75" hidden="1">
      <c r="A219" s="40"/>
      <c r="B219" s="5"/>
      <c r="C219" s="60"/>
      <c r="D219" s="6"/>
      <c r="E219" s="71"/>
      <c r="F219" s="6"/>
      <c r="G219" s="6"/>
      <c r="H219" s="6"/>
      <c r="I219" s="6"/>
      <c r="J219" s="6"/>
      <c r="K219" s="6"/>
    </row>
    <row r="220" spans="1:11" s="7" customFormat="1" ht="15.75" hidden="1">
      <c r="A220" s="40"/>
      <c r="B220" s="5"/>
      <c r="C220" s="60"/>
      <c r="D220" s="6"/>
      <c r="E220" s="71"/>
      <c r="F220" s="6"/>
      <c r="G220" s="6"/>
      <c r="H220" s="6"/>
      <c r="I220" s="6"/>
      <c r="J220" s="6"/>
      <c r="K220" s="6"/>
    </row>
    <row r="221" spans="1:11" s="10" customFormat="1" ht="15.75" hidden="1">
      <c r="A221" s="38"/>
      <c r="B221" s="8"/>
      <c r="C221" s="59"/>
      <c r="D221" s="9"/>
      <c r="E221" s="76"/>
      <c r="F221" s="9"/>
      <c r="G221" s="9"/>
      <c r="H221" s="9"/>
      <c r="I221" s="9"/>
      <c r="J221" s="9"/>
      <c r="K221" s="9"/>
    </row>
    <row r="222" spans="1:11" s="10" customFormat="1" ht="15.75" hidden="1">
      <c r="A222" s="38"/>
      <c r="B222" s="8"/>
      <c r="C222" s="59"/>
      <c r="D222" s="9"/>
      <c r="E222" s="76"/>
      <c r="F222" s="9"/>
      <c r="G222" s="9"/>
      <c r="H222" s="9"/>
      <c r="I222" s="9"/>
      <c r="J222" s="9"/>
      <c r="K222" s="9"/>
    </row>
    <row r="223" spans="1:11" s="29" customFormat="1" ht="18.75" customHeight="1" hidden="1">
      <c r="A223" s="127" t="s">
        <v>77</v>
      </c>
      <c r="B223" s="128"/>
      <c r="C223" s="128"/>
      <c r="D223" s="27">
        <f aca="true" t="shared" si="51" ref="D223:I223">SUM(D208,D212,D219,D220)</f>
        <v>0</v>
      </c>
      <c r="E223" s="77">
        <f t="shared" si="51"/>
        <v>0</v>
      </c>
      <c r="F223" s="27">
        <f t="shared" si="51"/>
        <v>0</v>
      </c>
      <c r="G223" s="27">
        <f t="shared" si="51"/>
        <v>0</v>
      </c>
      <c r="H223" s="27">
        <f t="shared" si="51"/>
        <v>0</v>
      </c>
      <c r="I223" s="27">
        <f t="shared" si="51"/>
        <v>0</v>
      </c>
      <c r="J223" s="27"/>
      <c r="K223" s="27">
        <f>SUM(K208,K212,K219,K220)</f>
        <v>0</v>
      </c>
    </row>
    <row r="224" spans="1:11" s="85" customFormat="1" ht="39" customHeight="1">
      <c r="A224" s="132" t="s">
        <v>75</v>
      </c>
      <c r="B224" s="133"/>
      <c r="C224" s="133"/>
      <c r="D224" s="30"/>
      <c r="E224" s="77"/>
      <c r="F224" s="30"/>
      <c r="G224" s="30"/>
      <c r="H224" s="30"/>
      <c r="I224" s="30"/>
      <c r="J224" s="30"/>
      <c r="K224" s="30"/>
    </row>
    <row r="225" spans="1:11" s="85" customFormat="1" ht="31.5">
      <c r="A225" s="40" t="s">
        <v>76</v>
      </c>
      <c r="B225" s="5">
        <v>210</v>
      </c>
      <c r="C225" s="60" t="s">
        <v>30</v>
      </c>
      <c r="D225" s="84">
        <f aca="true" t="shared" si="52" ref="D225:K225">D226+D227+D228</f>
        <v>2900</v>
      </c>
      <c r="E225" s="77">
        <f t="shared" si="52"/>
        <v>1618.7</v>
      </c>
      <c r="F225" s="84">
        <f t="shared" si="52"/>
        <v>5</v>
      </c>
      <c r="G225" s="84">
        <f t="shared" si="52"/>
        <v>1438</v>
      </c>
      <c r="H225" s="84">
        <f t="shared" si="52"/>
        <v>48.7</v>
      </c>
      <c r="I225" s="103">
        <f t="shared" si="52"/>
        <v>127</v>
      </c>
      <c r="J225" s="103">
        <f t="shared" si="52"/>
        <v>0</v>
      </c>
      <c r="K225" s="103">
        <f t="shared" si="52"/>
        <v>0</v>
      </c>
    </row>
    <row r="226" spans="1:11" s="85" customFormat="1" ht="18.75">
      <c r="A226" s="57" t="s">
        <v>76</v>
      </c>
      <c r="B226" s="57" t="s">
        <v>102</v>
      </c>
      <c r="C226" s="59" t="s">
        <v>1</v>
      </c>
      <c r="D226" s="9">
        <v>2191</v>
      </c>
      <c r="E226" s="73">
        <f>SUM(F226:K226)</f>
        <v>1235</v>
      </c>
      <c r="F226" s="87"/>
      <c r="G226" s="87">
        <v>1100</v>
      </c>
      <c r="H226" s="87">
        <v>40</v>
      </c>
      <c r="I226" s="102">
        <v>95</v>
      </c>
      <c r="J226" s="102"/>
      <c r="K226" s="84"/>
    </row>
    <row r="227" spans="1:11" s="85" customFormat="1" ht="18.75">
      <c r="A227" s="38" t="s">
        <v>76</v>
      </c>
      <c r="B227" s="8">
        <v>212</v>
      </c>
      <c r="C227" s="59" t="s">
        <v>2</v>
      </c>
      <c r="D227" s="18">
        <v>47</v>
      </c>
      <c r="E227" s="73">
        <f>SUM(F227:K227)</f>
        <v>11</v>
      </c>
      <c r="F227" s="87">
        <v>5</v>
      </c>
      <c r="G227" s="84">
        <v>6</v>
      </c>
      <c r="H227" s="84"/>
      <c r="I227" s="84"/>
      <c r="J227" s="84"/>
      <c r="K227" s="84"/>
    </row>
    <row r="228" spans="1:11" s="85" customFormat="1" ht="18.75">
      <c r="A228" s="38" t="s">
        <v>20</v>
      </c>
      <c r="B228" s="8">
        <v>213</v>
      </c>
      <c r="C228" s="59" t="s">
        <v>3</v>
      </c>
      <c r="D228" s="9">
        <v>662</v>
      </c>
      <c r="E228" s="73">
        <f>SUM(F228:K228)</f>
        <v>372.7</v>
      </c>
      <c r="F228" s="84"/>
      <c r="G228" s="87">
        <v>332</v>
      </c>
      <c r="H228" s="87">
        <v>8.7</v>
      </c>
      <c r="I228" s="87">
        <v>32</v>
      </c>
      <c r="J228" s="84"/>
      <c r="K228" s="84"/>
    </row>
    <row r="229" spans="1:11" s="7" customFormat="1" ht="15.75">
      <c r="A229" s="40" t="s">
        <v>103</v>
      </c>
      <c r="B229" s="5">
        <v>220</v>
      </c>
      <c r="C229" s="60" t="s">
        <v>4</v>
      </c>
      <c r="D229" s="25">
        <f aca="true" t="shared" si="53" ref="D229:K229">D231+D232+D233+D234+D230</f>
        <v>2711</v>
      </c>
      <c r="E229" s="72">
        <f t="shared" si="53"/>
        <v>182</v>
      </c>
      <c r="F229" s="25">
        <f t="shared" si="53"/>
        <v>47</v>
      </c>
      <c r="G229" s="25">
        <f t="shared" si="53"/>
        <v>90</v>
      </c>
      <c r="H229" s="25">
        <f t="shared" si="53"/>
        <v>0</v>
      </c>
      <c r="I229" s="25">
        <f t="shared" si="53"/>
        <v>45</v>
      </c>
      <c r="J229" s="25">
        <f t="shared" si="53"/>
        <v>0</v>
      </c>
      <c r="K229" s="25">
        <f t="shared" si="53"/>
        <v>0</v>
      </c>
    </row>
    <row r="230" spans="1:11" s="7" customFormat="1" ht="15.75">
      <c r="A230" s="38" t="s">
        <v>76</v>
      </c>
      <c r="B230" s="8">
        <v>221</v>
      </c>
      <c r="C230" s="59" t="s">
        <v>5</v>
      </c>
      <c r="D230" s="9">
        <v>24</v>
      </c>
      <c r="E230" s="73">
        <f aca="true" t="shared" si="54" ref="E230:E235">SUM(F230:K230)</f>
        <v>15</v>
      </c>
      <c r="F230" s="18">
        <v>10</v>
      </c>
      <c r="G230" s="25"/>
      <c r="H230" s="25"/>
      <c r="I230" s="25">
        <v>5</v>
      </c>
      <c r="J230" s="25"/>
      <c r="K230" s="25"/>
    </row>
    <row r="231" spans="1:11" s="85" customFormat="1" ht="18.75">
      <c r="A231" s="38" t="s">
        <v>76</v>
      </c>
      <c r="B231" s="8">
        <v>222</v>
      </c>
      <c r="C231" s="59" t="s">
        <v>6</v>
      </c>
      <c r="D231" s="9">
        <v>22</v>
      </c>
      <c r="E231" s="73">
        <f t="shared" si="54"/>
        <v>5</v>
      </c>
      <c r="F231" s="96">
        <v>5</v>
      </c>
      <c r="G231" s="84"/>
      <c r="H231" s="84"/>
      <c r="I231" s="84"/>
      <c r="J231" s="84"/>
      <c r="K231" s="84"/>
    </row>
    <row r="232" spans="1:11" s="85" customFormat="1" ht="18.75">
      <c r="A232" s="38" t="s">
        <v>76</v>
      </c>
      <c r="B232" s="8">
        <v>223</v>
      </c>
      <c r="C232" s="59" t="s">
        <v>7</v>
      </c>
      <c r="D232" s="9">
        <v>2500</v>
      </c>
      <c r="E232" s="73">
        <f t="shared" si="54"/>
        <v>142</v>
      </c>
      <c r="F232" s="87">
        <v>22</v>
      </c>
      <c r="G232" s="87">
        <v>80</v>
      </c>
      <c r="H232" s="84"/>
      <c r="I232" s="87">
        <v>40</v>
      </c>
      <c r="J232" s="87"/>
      <c r="K232" s="84"/>
    </row>
    <row r="233" spans="1:11" s="85" customFormat="1" ht="18.75">
      <c r="A233" s="38" t="s">
        <v>76</v>
      </c>
      <c r="B233" s="8">
        <v>225</v>
      </c>
      <c r="C233" s="59" t="s">
        <v>9</v>
      </c>
      <c r="D233" s="9">
        <v>61</v>
      </c>
      <c r="E233" s="73">
        <f t="shared" si="54"/>
        <v>10</v>
      </c>
      <c r="F233" s="87">
        <v>5</v>
      </c>
      <c r="G233" s="84">
        <v>5</v>
      </c>
      <c r="H233" s="84"/>
      <c r="I233" s="84"/>
      <c r="J233" s="84"/>
      <c r="K233" s="84"/>
    </row>
    <row r="234" spans="1:11" s="85" customFormat="1" ht="18.75">
      <c r="A234" s="38" t="s">
        <v>76</v>
      </c>
      <c r="B234" s="8">
        <v>226</v>
      </c>
      <c r="C234" s="59" t="s">
        <v>10</v>
      </c>
      <c r="D234" s="9">
        <v>104</v>
      </c>
      <c r="E234" s="73">
        <f t="shared" si="54"/>
        <v>10</v>
      </c>
      <c r="F234" s="87">
        <v>5</v>
      </c>
      <c r="G234" s="84">
        <v>5</v>
      </c>
      <c r="H234" s="84"/>
      <c r="I234" s="84"/>
      <c r="J234" s="84"/>
      <c r="K234" s="84"/>
    </row>
    <row r="235" spans="1:11" s="85" customFormat="1" ht="18.75">
      <c r="A235" s="40" t="s">
        <v>103</v>
      </c>
      <c r="B235" s="5">
        <v>290</v>
      </c>
      <c r="C235" s="60" t="s">
        <v>12</v>
      </c>
      <c r="D235" s="6">
        <v>85</v>
      </c>
      <c r="E235" s="73">
        <f t="shared" si="54"/>
        <v>35</v>
      </c>
      <c r="F235" s="87">
        <v>20</v>
      </c>
      <c r="G235" s="84">
        <v>10</v>
      </c>
      <c r="H235" s="84"/>
      <c r="I235" s="84">
        <v>5</v>
      </c>
      <c r="J235" s="84"/>
      <c r="K235" s="84"/>
    </row>
    <row r="236" spans="1:11" s="85" customFormat="1" ht="18.75">
      <c r="A236" s="40" t="s">
        <v>103</v>
      </c>
      <c r="B236" s="5">
        <v>300</v>
      </c>
      <c r="C236" s="60" t="s">
        <v>13</v>
      </c>
      <c r="D236" s="6">
        <f aca="true" t="shared" si="55" ref="D236:K236">D237+D238</f>
        <v>505</v>
      </c>
      <c r="E236" s="71">
        <f t="shared" si="55"/>
        <v>43</v>
      </c>
      <c r="F236" s="96">
        <f t="shared" si="55"/>
        <v>12</v>
      </c>
      <c r="G236" s="96">
        <f t="shared" si="55"/>
        <v>0</v>
      </c>
      <c r="H236" s="96">
        <f t="shared" si="55"/>
        <v>0</v>
      </c>
      <c r="I236" s="96">
        <f t="shared" si="55"/>
        <v>31</v>
      </c>
      <c r="J236" s="96">
        <f t="shared" si="55"/>
        <v>0</v>
      </c>
      <c r="K236" s="96">
        <f t="shared" si="55"/>
        <v>0</v>
      </c>
    </row>
    <row r="237" spans="1:11" s="85" customFormat="1" ht="18.75">
      <c r="A237" s="38" t="s">
        <v>76</v>
      </c>
      <c r="B237" s="8">
        <v>310</v>
      </c>
      <c r="C237" s="59" t="s">
        <v>14</v>
      </c>
      <c r="D237" s="9">
        <v>221</v>
      </c>
      <c r="E237" s="73">
        <f>SUM(F237:K237)</f>
        <v>18</v>
      </c>
      <c r="F237" s="87">
        <v>2</v>
      </c>
      <c r="G237" s="84"/>
      <c r="H237" s="84"/>
      <c r="I237" s="87">
        <v>16</v>
      </c>
      <c r="J237" s="87"/>
      <c r="K237" s="84"/>
    </row>
    <row r="238" spans="1:11" s="85" customFormat="1" ht="18.75">
      <c r="A238" s="38" t="s">
        <v>76</v>
      </c>
      <c r="B238" s="8">
        <v>340</v>
      </c>
      <c r="C238" s="59" t="s">
        <v>15</v>
      </c>
      <c r="D238" s="9">
        <v>284</v>
      </c>
      <c r="E238" s="73">
        <f>SUM(F238:K238)</f>
        <v>25</v>
      </c>
      <c r="F238" s="113">
        <v>10</v>
      </c>
      <c r="G238" s="84"/>
      <c r="H238" s="84"/>
      <c r="I238" s="87">
        <v>15</v>
      </c>
      <c r="J238" s="87"/>
      <c r="K238" s="84"/>
    </row>
    <row r="239" spans="1:11" s="85" customFormat="1" ht="18.75">
      <c r="A239" s="82" t="s">
        <v>77</v>
      </c>
      <c r="B239" s="83"/>
      <c r="C239" s="83"/>
      <c r="D239" s="19">
        <f aca="true" t="shared" si="56" ref="D239:K239">D225+D229+D235+D236</f>
        <v>6201</v>
      </c>
      <c r="E239" s="72">
        <f t="shared" si="56"/>
        <v>1878.7</v>
      </c>
      <c r="F239" s="19">
        <f t="shared" si="56"/>
        <v>84</v>
      </c>
      <c r="G239" s="19">
        <f t="shared" si="56"/>
        <v>1538</v>
      </c>
      <c r="H239" s="19">
        <f t="shared" si="56"/>
        <v>48.7</v>
      </c>
      <c r="I239" s="19">
        <f t="shared" si="56"/>
        <v>208</v>
      </c>
      <c r="J239" s="19">
        <f t="shared" si="56"/>
        <v>0</v>
      </c>
      <c r="K239" s="19">
        <f t="shared" si="56"/>
        <v>0</v>
      </c>
    </row>
    <row r="240" spans="1:11" ht="33.75" customHeight="1" hidden="1">
      <c r="A240" s="132"/>
      <c r="B240" s="133"/>
      <c r="C240" s="133"/>
      <c r="D240" s="15"/>
      <c r="E240" s="78"/>
      <c r="F240" s="4"/>
      <c r="G240" s="4"/>
      <c r="H240" s="4"/>
      <c r="I240" s="4"/>
      <c r="J240" s="4"/>
      <c r="K240" s="4"/>
    </row>
    <row r="241" spans="1:11" s="10" customFormat="1" ht="19.5" customHeight="1" hidden="1">
      <c r="A241" s="40"/>
      <c r="B241" s="5"/>
      <c r="C241" s="60"/>
      <c r="D241" s="9"/>
      <c r="E241" s="71"/>
      <c r="F241" s="20"/>
      <c r="G241" s="20"/>
      <c r="H241" s="20"/>
      <c r="I241" s="20"/>
      <c r="J241" s="20"/>
      <c r="K241" s="20"/>
    </row>
    <row r="242" spans="1:11" s="10" customFormat="1" ht="18.75" hidden="1">
      <c r="A242" s="38"/>
      <c r="B242" s="8"/>
      <c r="C242" s="59"/>
      <c r="D242" s="27"/>
      <c r="E242" s="76"/>
      <c r="F242" s="9"/>
      <c r="G242" s="9"/>
      <c r="H242" s="9"/>
      <c r="I242" s="9"/>
      <c r="J242" s="9"/>
      <c r="K242" s="9"/>
    </row>
    <row r="243" spans="1:11" s="56" customFormat="1" ht="15.75" customHeight="1" hidden="1">
      <c r="A243" s="38"/>
      <c r="B243" s="8"/>
      <c r="C243" s="58"/>
      <c r="D243" s="21"/>
      <c r="E243" s="76"/>
      <c r="F243" s="21"/>
      <c r="G243" s="21"/>
      <c r="H243" s="21"/>
      <c r="I243" s="21"/>
      <c r="J243" s="21"/>
      <c r="K243" s="21"/>
    </row>
    <row r="244" spans="1:11" s="10" customFormat="1" ht="15.75" hidden="1">
      <c r="A244" s="38"/>
      <c r="B244" s="8"/>
      <c r="C244" s="59"/>
      <c r="D244" s="9"/>
      <c r="E244" s="76"/>
      <c r="F244" s="9"/>
      <c r="G244" s="9"/>
      <c r="H244" s="9"/>
      <c r="I244" s="9"/>
      <c r="J244" s="9"/>
      <c r="K244" s="9"/>
    </row>
    <row r="245" spans="1:11" s="10" customFormat="1" ht="15.75" hidden="1">
      <c r="A245" s="40"/>
      <c r="B245" s="5"/>
      <c r="C245" s="60"/>
      <c r="D245" s="6"/>
      <c r="E245" s="71"/>
      <c r="F245" s="6"/>
      <c r="G245" s="6"/>
      <c r="H245" s="6"/>
      <c r="I245" s="6"/>
      <c r="J245" s="6"/>
      <c r="K245" s="6"/>
    </row>
    <row r="246" spans="1:11" s="10" customFormat="1" ht="15.75" hidden="1">
      <c r="A246" s="38"/>
      <c r="B246" s="8"/>
      <c r="C246" s="59"/>
      <c r="D246" s="9"/>
      <c r="E246" s="76"/>
      <c r="F246" s="9"/>
      <c r="G246" s="9"/>
      <c r="H246" s="9"/>
      <c r="I246" s="9"/>
      <c r="J246" s="9"/>
      <c r="K246" s="9"/>
    </row>
    <row r="247" spans="1:11" s="56" customFormat="1" ht="15.75" customHeight="1" hidden="1">
      <c r="A247" s="38"/>
      <c r="B247" s="8"/>
      <c r="C247" s="59"/>
      <c r="D247" s="21"/>
      <c r="E247" s="76"/>
      <c r="F247" s="21"/>
      <c r="G247" s="21"/>
      <c r="H247" s="21"/>
      <c r="I247" s="21"/>
      <c r="J247" s="21"/>
      <c r="K247" s="21"/>
    </row>
    <row r="248" spans="1:11" s="10" customFormat="1" ht="15.75" hidden="1">
      <c r="A248" s="38"/>
      <c r="B248" s="8"/>
      <c r="C248" s="59"/>
      <c r="D248" s="18"/>
      <c r="E248" s="73"/>
      <c r="F248" s="18"/>
      <c r="G248" s="18"/>
      <c r="H248" s="18"/>
      <c r="I248" s="18"/>
      <c r="J248" s="18"/>
      <c r="K248" s="18"/>
    </row>
    <row r="249" spans="1:11" s="10" customFormat="1" ht="15.75" hidden="1">
      <c r="A249" s="38"/>
      <c r="B249" s="8"/>
      <c r="C249" s="59"/>
      <c r="D249" s="18"/>
      <c r="E249" s="73"/>
      <c r="F249" s="18"/>
      <c r="G249" s="18"/>
      <c r="H249" s="18"/>
      <c r="I249" s="18"/>
      <c r="J249" s="18"/>
      <c r="K249" s="18"/>
    </row>
    <row r="250" spans="1:11" s="10" customFormat="1" ht="15.75" hidden="1">
      <c r="A250" s="38"/>
      <c r="B250" s="8"/>
      <c r="C250" s="59"/>
      <c r="D250" s="18"/>
      <c r="E250" s="73"/>
      <c r="F250" s="18"/>
      <c r="G250" s="18"/>
      <c r="H250" s="18"/>
      <c r="I250" s="18"/>
      <c r="J250" s="18"/>
      <c r="K250" s="18"/>
    </row>
    <row r="251" spans="1:11" s="56" customFormat="1" ht="15.75" customHeight="1" hidden="1">
      <c r="A251" s="38"/>
      <c r="B251" s="8"/>
      <c r="C251" s="9"/>
      <c r="D251" s="55"/>
      <c r="E251" s="78"/>
      <c r="F251" s="55"/>
      <c r="G251" s="55"/>
      <c r="H251" s="55"/>
      <c r="I251" s="55"/>
      <c r="J251" s="55"/>
      <c r="K251" s="55"/>
    </row>
    <row r="252" spans="1:11" s="10" customFormat="1" ht="18" customHeight="1" hidden="1">
      <c r="A252" s="38"/>
      <c r="B252" s="8"/>
      <c r="C252" s="33"/>
      <c r="D252" s="23"/>
      <c r="E252" s="73"/>
      <c r="F252" s="23"/>
      <c r="G252" s="23"/>
      <c r="H252" s="23"/>
      <c r="I252" s="23"/>
      <c r="J252" s="23"/>
      <c r="K252" s="23"/>
    </row>
    <row r="253" spans="1:11" s="7" customFormat="1" ht="15.75" hidden="1">
      <c r="A253" s="40"/>
      <c r="B253" s="5"/>
      <c r="C253" s="60"/>
      <c r="D253" s="6"/>
      <c r="E253" s="73"/>
      <c r="F253" s="6"/>
      <c r="G253" s="6"/>
      <c r="H253" s="6"/>
      <c r="I253" s="6"/>
      <c r="J253" s="6"/>
      <c r="K253" s="6"/>
    </row>
    <row r="254" spans="1:11" s="10" customFormat="1" ht="18" customHeight="1" hidden="1">
      <c r="A254" s="38"/>
      <c r="B254" s="8"/>
      <c r="C254" s="9"/>
      <c r="D254" s="23"/>
      <c r="E254" s="73"/>
      <c r="F254" s="23"/>
      <c r="G254" s="23"/>
      <c r="H254" s="23"/>
      <c r="I254" s="23"/>
      <c r="J254" s="23"/>
      <c r="K254" s="23"/>
    </row>
    <row r="255" spans="1:11" s="10" customFormat="1" ht="18" customHeight="1" hidden="1">
      <c r="A255" s="38"/>
      <c r="B255" s="8"/>
      <c r="C255" s="9"/>
      <c r="D255" s="23"/>
      <c r="E255" s="73"/>
      <c r="F255" s="23"/>
      <c r="G255" s="23"/>
      <c r="H255" s="23"/>
      <c r="I255" s="23"/>
      <c r="J255" s="23"/>
      <c r="K255" s="23"/>
    </row>
    <row r="256" spans="1:11" s="29" customFormat="1" ht="18.75" hidden="1">
      <c r="A256" s="127"/>
      <c r="B256" s="128"/>
      <c r="C256" s="128"/>
      <c r="D256" s="27"/>
      <c r="E256" s="75"/>
      <c r="F256" s="26"/>
      <c r="G256" s="27"/>
      <c r="H256" s="27"/>
      <c r="I256" s="27"/>
      <c r="J256" s="27"/>
      <c r="K256" s="27"/>
    </row>
    <row r="257" spans="1:11" s="52" customFormat="1" ht="18.75">
      <c r="A257" s="129" t="s">
        <v>45</v>
      </c>
      <c r="B257" s="130"/>
      <c r="C257" s="131"/>
      <c r="D257" s="30"/>
      <c r="E257" s="77"/>
      <c r="F257" s="30"/>
      <c r="G257" s="30"/>
      <c r="H257" s="30"/>
      <c r="I257" s="30"/>
      <c r="J257" s="30"/>
      <c r="K257" s="30"/>
    </row>
    <row r="258" spans="1:11" s="53" customFormat="1" ht="15.75">
      <c r="A258" s="42" t="s">
        <v>46</v>
      </c>
      <c r="B258" s="22" t="s">
        <v>47</v>
      </c>
      <c r="C258" s="33" t="s">
        <v>106</v>
      </c>
      <c r="D258" s="21">
        <v>10</v>
      </c>
      <c r="E258" s="76">
        <f>SUM(F258:K258)</f>
        <v>5</v>
      </c>
      <c r="F258" s="21">
        <v>5</v>
      </c>
      <c r="G258" s="21"/>
      <c r="H258" s="21"/>
      <c r="I258" s="21"/>
      <c r="J258" s="21"/>
      <c r="K258" s="21"/>
    </row>
    <row r="259" spans="1:11" s="53" customFormat="1" ht="15.75">
      <c r="A259" s="42" t="s">
        <v>46</v>
      </c>
      <c r="B259" s="22" t="s">
        <v>37</v>
      </c>
      <c r="C259" s="33" t="s">
        <v>107</v>
      </c>
      <c r="D259" s="23">
        <v>65</v>
      </c>
      <c r="E259" s="76">
        <f>SUM(F259:K259)</f>
        <v>15</v>
      </c>
      <c r="F259" s="23">
        <v>15</v>
      </c>
      <c r="G259" s="23"/>
      <c r="H259" s="23"/>
      <c r="I259" s="23"/>
      <c r="J259" s="23"/>
      <c r="K259" s="23"/>
    </row>
    <row r="260" spans="1:11" s="53" customFormat="1" ht="15.75">
      <c r="A260" s="42" t="s">
        <v>46</v>
      </c>
      <c r="B260" s="22" t="s">
        <v>54</v>
      </c>
      <c r="C260" s="59" t="s">
        <v>15</v>
      </c>
      <c r="D260" s="23">
        <v>29</v>
      </c>
      <c r="E260" s="76">
        <f>SUM(F260:K260)</f>
        <v>20</v>
      </c>
      <c r="F260" s="23">
        <v>20</v>
      </c>
      <c r="G260" s="23"/>
      <c r="H260" s="23"/>
      <c r="I260" s="23"/>
      <c r="J260" s="23"/>
      <c r="K260" s="23"/>
    </row>
    <row r="261" spans="1:11" s="53" customFormat="1" ht="15.75" hidden="1">
      <c r="A261" s="42"/>
      <c r="B261" s="22"/>
      <c r="C261" s="33"/>
      <c r="D261" s="23"/>
      <c r="E261" s="76"/>
      <c r="F261" s="23"/>
      <c r="G261" s="23"/>
      <c r="H261" s="23"/>
      <c r="I261" s="23"/>
      <c r="J261" s="23"/>
      <c r="K261" s="23"/>
    </row>
    <row r="262" spans="1:11" s="53" customFormat="1" ht="15.75" hidden="1">
      <c r="A262" s="42"/>
      <c r="B262" s="22"/>
      <c r="C262" s="33"/>
      <c r="D262" s="23"/>
      <c r="E262" s="76"/>
      <c r="F262" s="23"/>
      <c r="G262" s="23"/>
      <c r="H262" s="23"/>
      <c r="I262" s="23"/>
      <c r="J262" s="23"/>
      <c r="K262" s="23"/>
    </row>
    <row r="263" spans="1:11" s="53" customFormat="1" ht="15.75" hidden="1">
      <c r="A263" s="42"/>
      <c r="B263" s="22"/>
      <c r="C263" s="33"/>
      <c r="D263" s="23"/>
      <c r="E263" s="76"/>
      <c r="F263" s="23"/>
      <c r="G263" s="23"/>
      <c r="H263" s="23"/>
      <c r="I263" s="23"/>
      <c r="J263" s="23"/>
      <c r="K263" s="23"/>
    </row>
    <row r="264" spans="1:11" s="53" customFormat="1" ht="18.75">
      <c r="A264" s="82" t="s">
        <v>48</v>
      </c>
      <c r="B264" s="83"/>
      <c r="C264" s="83"/>
      <c r="D264" s="19">
        <f aca="true" t="shared" si="57" ref="D264:K264">D258+D259+D260</f>
        <v>104</v>
      </c>
      <c r="E264" s="72">
        <f t="shared" si="57"/>
        <v>40</v>
      </c>
      <c r="F264" s="19">
        <f t="shared" si="57"/>
        <v>40</v>
      </c>
      <c r="G264" s="19">
        <f t="shared" si="57"/>
        <v>0</v>
      </c>
      <c r="H264" s="19">
        <f t="shared" si="57"/>
        <v>0</v>
      </c>
      <c r="I264" s="19">
        <f t="shared" si="57"/>
        <v>0</v>
      </c>
      <c r="J264" s="19">
        <f t="shared" si="57"/>
        <v>0</v>
      </c>
      <c r="K264" s="19">
        <f t="shared" si="57"/>
        <v>0</v>
      </c>
    </row>
    <row r="265" spans="1:11" s="53" customFormat="1" ht="36" customHeight="1">
      <c r="A265" s="132" t="s">
        <v>104</v>
      </c>
      <c r="B265" s="133"/>
      <c r="C265" s="133"/>
      <c r="D265" s="86"/>
      <c r="E265" s="76"/>
      <c r="F265" s="86"/>
      <c r="G265" s="86"/>
      <c r="H265" s="86"/>
      <c r="I265" s="86"/>
      <c r="J265" s="86"/>
      <c r="K265" s="86"/>
    </row>
    <row r="266" spans="1:11" s="90" customFormat="1" ht="22.5" customHeight="1" hidden="1">
      <c r="A266" s="42" t="s">
        <v>105</v>
      </c>
      <c r="B266" s="8">
        <v>222</v>
      </c>
      <c r="C266" s="59" t="s">
        <v>6</v>
      </c>
      <c r="D266" s="89"/>
      <c r="E266" s="87"/>
      <c r="F266" s="89"/>
      <c r="G266" s="89"/>
      <c r="H266" s="89"/>
      <c r="I266" s="89"/>
      <c r="J266" s="89"/>
      <c r="K266" s="89"/>
    </row>
    <row r="267" spans="1:11" s="90" customFormat="1" ht="18" customHeight="1" hidden="1">
      <c r="A267" s="42" t="s">
        <v>105</v>
      </c>
      <c r="B267" s="8">
        <v>224</v>
      </c>
      <c r="C267" s="59" t="s">
        <v>8</v>
      </c>
      <c r="D267" s="89">
        <v>0</v>
      </c>
      <c r="E267" s="76">
        <f aca="true" t="shared" si="58" ref="E267:E272">SUM(F267:K267)</f>
        <v>0</v>
      </c>
      <c r="F267" s="89"/>
      <c r="G267" s="89"/>
      <c r="H267" s="89"/>
      <c r="I267" s="89"/>
      <c r="J267" s="89"/>
      <c r="K267" s="89"/>
    </row>
    <row r="268" spans="1:11" s="90" customFormat="1" ht="18.75" customHeight="1" hidden="1">
      <c r="A268" s="42" t="s">
        <v>105</v>
      </c>
      <c r="B268" s="8">
        <v>225</v>
      </c>
      <c r="C268" s="59" t="s">
        <v>9</v>
      </c>
      <c r="D268" s="89">
        <v>0</v>
      </c>
      <c r="E268" s="76">
        <f t="shared" si="58"/>
        <v>0</v>
      </c>
      <c r="F268" s="89"/>
      <c r="G268" s="89"/>
      <c r="H268" s="89"/>
      <c r="I268" s="89"/>
      <c r="J268" s="89"/>
      <c r="K268" s="89"/>
    </row>
    <row r="269" spans="1:11" s="90" customFormat="1" ht="18.75" customHeight="1">
      <c r="A269" s="42" t="s">
        <v>105</v>
      </c>
      <c r="B269" s="8">
        <v>226</v>
      </c>
      <c r="C269" s="33" t="s">
        <v>106</v>
      </c>
      <c r="D269" s="89">
        <v>10</v>
      </c>
      <c r="E269" s="76">
        <f t="shared" si="58"/>
        <v>5</v>
      </c>
      <c r="F269" s="89">
        <v>5</v>
      </c>
      <c r="G269" s="89"/>
      <c r="H269" s="89"/>
      <c r="I269" s="89"/>
      <c r="J269" s="89"/>
      <c r="K269" s="89"/>
    </row>
    <row r="270" spans="1:11" s="53" customFormat="1" ht="15.75">
      <c r="A270" s="42" t="s">
        <v>105</v>
      </c>
      <c r="B270" s="22" t="s">
        <v>37</v>
      </c>
      <c r="C270" s="33" t="s">
        <v>107</v>
      </c>
      <c r="D270" s="23">
        <v>65</v>
      </c>
      <c r="E270" s="76">
        <f t="shared" si="58"/>
        <v>15</v>
      </c>
      <c r="F270" s="23">
        <v>15</v>
      </c>
      <c r="G270" s="23"/>
      <c r="H270" s="23"/>
      <c r="I270" s="23"/>
      <c r="J270" s="23"/>
      <c r="K270" s="23"/>
    </row>
    <row r="271" spans="1:11" s="53" customFormat="1" ht="15.75">
      <c r="A271" s="42" t="s">
        <v>105</v>
      </c>
      <c r="B271" s="22" t="s">
        <v>49</v>
      </c>
      <c r="C271" s="59" t="s">
        <v>14</v>
      </c>
      <c r="D271" s="23">
        <v>50</v>
      </c>
      <c r="E271" s="76">
        <f t="shared" si="58"/>
        <v>10</v>
      </c>
      <c r="F271" s="23">
        <v>10</v>
      </c>
      <c r="G271" s="23"/>
      <c r="H271" s="23"/>
      <c r="I271" s="23"/>
      <c r="J271" s="23"/>
      <c r="K271" s="23"/>
    </row>
    <row r="272" spans="1:11" s="53" customFormat="1" ht="15.75">
      <c r="A272" s="42" t="s">
        <v>105</v>
      </c>
      <c r="B272" s="22" t="s">
        <v>54</v>
      </c>
      <c r="C272" s="59" t="s">
        <v>15</v>
      </c>
      <c r="D272" s="23">
        <v>75</v>
      </c>
      <c r="E272" s="76">
        <f t="shared" si="58"/>
        <v>15</v>
      </c>
      <c r="F272" s="23">
        <v>15</v>
      </c>
      <c r="G272" s="23"/>
      <c r="H272" s="23"/>
      <c r="I272" s="23"/>
      <c r="J272" s="23"/>
      <c r="K272" s="23"/>
    </row>
    <row r="273" spans="1:11" s="53" customFormat="1" ht="15.75" hidden="1">
      <c r="A273" s="42" t="s">
        <v>105</v>
      </c>
      <c r="B273" s="22" t="s">
        <v>49</v>
      </c>
      <c r="C273" s="59" t="s">
        <v>14</v>
      </c>
      <c r="D273" s="23"/>
      <c r="E273" s="76"/>
      <c r="F273" s="23"/>
      <c r="G273" s="23"/>
      <c r="H273" s="23"/>
      <c r="I273" s="23"/>
      <c r="J273" s="23"/>
      <c r="K273" s="23"/>
    </row>
    <row r="274" spans="1:12" s="54" customFormat="1" ht="18.75">
      <c r="A274" s="127" t="s">
        <v>34</v>
      </c>
      <c r="B274" s="128"/>
      <c r="C274" s="128"/>
      <c r="D274" s="26">
        <f aca="true" t="shared" si="59" ref="D274:K274">D272+D271+D270+D269</f>
        <v>200</v>
      </c>
      <c r="E274" s="75">
        <f t="shared" si="59"/>
        <v>45</v>
      </c>
      <c r="F274" s="26">
        <f t="shared" si="59"/>
        <v>45</v>
      </c>
      <c r="G274" s="26">
        <f t="shared" si="59"/>
        <v>0</v>
      </c>
      <c r="H274" s="26">
        <f t="shared" si="59"/>
        <v>0</v>
      </c>
      <c r="I274" s="26">
        <f t="shared" si="59"/>
        <v>0</v>
      </c>
      <c r="J274" s="26">
        <f t="shared" si="59"/>
        <v>0</v>
      </c>
      <c r="K274" s="26">
        <f t="shared" si="59"/>
        <v>0</v>
      </c>
      <c r="L274" s="88"/>
    </row>
    <row r="275" spans="1:11" s="29" customFormat="1" ht="18.75" hidden="1">
      <c r="A275" s="127"/>
      <c r="B275" s="128"/>
      <c r="C275" s="128"/>
      <c r="D275" s="26"/>
      <c r="E275" s="75"/>
      <c r="F275" s="26"/>
      <c r="G275" s="26"/>
      <c r="H275" s="26"/>
      <c r="I275" s="26"/>
      <c r="J275" s="26"/>
      <c r="K275" s="26"/>
    </row>
    <row r="276" spans="1:11" ht="19.5" customHeight="1" hidden="1">
      <c r="A276" s="34" t="s">
        <v>108</v>
      </c>
      <c r="B276" s="3"/>
      <c r="C276" s="4"/>
      <c r="D276" s="4"/>
      <c r="E276" s="78"/>
      <c r="F276" s="4"/>
      <c r="G276" s="4"/>
      <c r="H276" s="4"/>
      <c r="I276" s="4"/>
      <c r="J276" s="4"/>
      <c r="K276" s="4"/>
    </row>
    <row r="277" spans="1:11" s="10" customFormat="1" ht="37.5" customHeight="1" hidden="1">
      <c r="A277" s="38" t="s">
        <v>109</v>
      </c>
      <c r="B277" s="8">
        <v>251</v>
      </c>
      <c r="C277" s="59" t="s">
        <v>42</v>
      </c>
      <c r="D277" s="23">
        <v>0</v>
      </c>
      <c r="E277" s="73">
        <f>SUM(F277:K277)</f>
        <v>0</v>
      </c>
      <c r="F277" s="23"/>
      <c r="G277" s="23"/>
      <c r="H277" s="23"/>
      <c r="I277" s="23"/>
      <c r="J277" s="23"/>
      <c r="K277" s="23"/>
    </row>
    <row r="278" spans="1:11" s="29" customFormat="1" ht="18.75" hidden="1">
      <c r="A278" s="127"/>
      <c r="B278" s="128"/>
      <c r="C278" s="128"/>
      <c r="D278" s="26"/>
      <c r="E278" s="75"/>
      <c r="F278" s="26"/>
      <c r="G278" s="26"/>
      <c r="H278" s="26"/>
      <c r="I278" s="26"/>
      <c r="J278" s="26"/>
      <c r="K278" s="26"/>
    </row>
    <row r="279" spans="1:11" s="54" customFormat="1" ht="18.75" hidden="1">
      <c r="A279" s="127" t="s">
        <v>110</v>
      </c>
      <c r="B279" s="128"/>
      <c r="C279" s="128"/>
      <c r="D279" s="26">
        <f aca="true" t="shared" si="60" ref="D279:I279">D277+D278</f>
        <v>0</v>
      </c>
      <c r="E279" s="75">
        <f t="shared" si="60"/>
        <v>0</v>
      </c>
      <c r="F279" s="26">
        <f t="shared" si="60"/>
        <v>0</v>
      </c>
      <c r="G279" s="26">
        <f t="shared" si="60"/>
        <v>0</v>
      </c>
      <c r="H279" s="26">
        <f t="shared" si="60"/>
        <v>0</v>
      </c>
      <c r="I279" s="26">
        <f t="shared" si="60"/>
        <v>0</v>
      </c>
      <c r="J279" s="26"/>
      <c r="K279" s="26">
        <f>K277+K278</f>
        <v>0</v>
      </c>
    </row>
    <row r="280" spans="1:11" s="28" customFormat="1" ht="22.5" customHeight="1">
      <c r="A280" s="43"/>
      <c r="B280" s="31"/>
      <c r="C280" s="30" t="s">
        <v>40</v>
      </c>
      <c r="D280" s="32">
        <f aca="true" t="shared" si="61" ref="D280:K280">D279+D274+D264+D239+D206+D191+D112+D96+D130+D137</f>
        <v>76247</v>
      </c>
      <c r="E280" s="75">
        <f t="shared" si="61"/>
        <v>10598.4</v>
      </c>
      <c r="F280" s="32">
        <f t="shared" si="61"/>
        <v>694</v>
      </c>
      <c r="G280" s="32">
        <f t="shared" si="61"/>
        <v>2865</v>
      </c>
      <c r="H280" s="32">
        <f t="shared" si="61"/>
        <v>4912.7</v>
      </c>
      <c r="I280" s="32">
        <f t="shared" si="61"/>
        <v>1835</v>
      </c>
      <c r="J280" s="32">
        <f t="shared" si="61"/>
        <v>0</v>
      </c>
      <c r="K280" s="32">
        <f t="shared" si="61"/>
        <v>291.7</v>
      </c>
    </row>
    <row r="281" spans="1:11" s="10" customFormat="1" ht="17.25" customHeight="1">
      <c r="A281" s="44"/>
      <c r="B281" s="8">
        <v>211</v>
      </c>
      <c r="C281" s="59" t="s">
        <v>1</v>
      </c>
      <c r="D281" s="18">
        <f aca="true" t="shared" si="62" ref="D281:K281">D226+D99+D12+D132</f>
        <v>9681</v>
      </c>
      <c r="E281" s="73">
        <f t="shared" si="62"/>
        <v>6317</v>
      </c>
      <c r="F281" s="18">
        <f t="shared" si="62"/>
        <v>0</v>
      </c>
      <c r="G281" s="18">
        <f t="shared" si="62"/>
        <v>1900</v>
      </c>
      <c r="H281" s="18">
        <f t="shared" si="62"/>
        <v>3734</v>
      </c>
      <c r="I281" s="18">
        <f t="shared" si="62"/>
        <v>470</v>
      </c>
      <c r="J281" s="18">
        <f t="shared" si="62"/>
        <v>0</v>
      </c>
      <c r="K281" s="18">
        <f t="shared" si="62"/>
        <v>213</v>
      </c>
    </row>
    <row r="282" spans="1:11" s="10" customFormat="1" ht="15.75">
      <c r="A282" s="44"/>
      <c r="B282" s="8">
        <v>212</v>
      </c>
      <c r="C282" s="59" t="s">
        <v>2</v>
      </c>
      <c r="D282" s="18">
        <f aca="true" t="shared" si="63" ref="D282:K282">D227+D100+D13</f>
        <v>77</v>
      </c>
      <c r="E282" s="73">
        <f t="shared" si="63"/>
        <v>26</v>
      </c>
      <c r="F282" s="18">
        <f t="shared" si="63"/>
        <v>15</v>
      </c>
      <c r="G282" s="18">
        <f t="shared" si="63"/>
        <v>11</v>
      </c>
      <c r="H282" s="18">
        <f t="shared" si="63"/>
        <v>0</v>
      </c>
      <c r="I282" s="18">
        <f t="shared" si="63"/>
        <v>0</v>
      </c>
      <c r="J282" s="18">
        <f t="shared" si="63"/>
        <v>0</v>
      </c>
      <c r="K282" s="18">
        <f t="shared" si="63"/>
        <v>0</v>
      </c>
    </row>
    <row r="283" spans="1:11" s="10" customFormat="1" ht="15.75">
      <c r="A283" s="44"/>
      <c r="B283" s="8">
        <v>213</v>
      </c>
      <c r="C283" s="59" t="s">
        <v>3</v>
      </c>
      <c r="D283" s="18">
        <f aca="true" t="shared" si="64" ref="D283:K283">D228+D101+D14+D133</f>
        <v>2925</v>
      </c>
      <c r="E283" s="73">
        <f t="shared" si="64"/>
        <v>1905.7</v>
      </c>
      <c r="F283" s="18">
        <f t="shared" si="64"/>
        <v>0</v>
      </c>
      <c r="G283" s="18">
        <f t="shared" si="64"/>
        <v>519</v>
      </c>
      <c r="H283" s="18">
        <f t="shared" si="64"/>
        <v>1178.7</v>
      </c>
      <c r="I283" s="18">
        <f t="shared" si="64"/>
        <v>144</v>
      </c>
      <c r="J283" s="18">
        <f t="shared" si="64"/>
        <v>0</v>
      </c>
      <c r="K283" s="18">
        <f t="shared" si="64"/>
        <v>64</v>
      </c>
    </row>
    <row r="284" spans="1:11" s="10" customFormat="1" ht="15.75">
      <c r="A284" s="44"/>
      <c r="B284" s="8">
        <v>221</v>
      </c>
      <c r="C284" s="59" t="s">
        <v>5</v>
      </c>
      <c r="D284" s="18">
        <f aca="true" t="shared" si="65" ref="D284:K284">D103+D16+D230</f>
        <v>77</v>
      </c>
      <c r="E284" s="73">
        <f t="shared" si="65"/>
        <v>59</v>
      </c>
      <c r="F284" s="18">
        <f t="shared" si="65"/>
        <v>30</v>
      </c>
      <c r="G284" s="18">
        <f t="shared" si="65"/>
        <v>20</v>
      </c>
      <c r="H284" s="18">
        <f t="shared" si="65"/>
        <v>0</v>
      </c>
      <c r="I284" s="18">
        <f t="shared" si="65"/>
        <v>5</v>
      </c>
      <c r="J284" s="18">
        <f t="shared" si="65"/>
        <v>0</v>
      </c>
      <c r="K284" s="18">
        <f t="shared" si="65"/>
        <v>4</v>
      </c>
    </row>
    <row r="285" spans="1:11" s="10" customFormat="1" ht="15.75">
      <c r="A285" s="44"/>
      <c r="B285" s="8">
        <v>222</v>
      </c>
      <c r="C285" s="59" t="s">
        <v>6</v>
      </c>
      <c r="D285" s="18">
        <f aca="true" t="shared" si="66" ref="D285:K285">SUM(D61,D104,D247,D214,D41,D79,D199,D169,D179,D231)</f>
        <v>57</v>
      </c>
      <c r="E285" s="73">
        <f t="shared" si="66"/>
        <v>15</v>
      </c>
      <c r="F285" s="18">
        <f t="shared" si="66"/>
        <v>15</v>
      </c>
      <c r="G285" s="18">
        <f t="shared" si="66"/>
        <v>0</v>
      </c>
      <c r="H285" s="18">
        <f t="shared" si="66"/>
        <v>0</v>
      </c>
      <c r="I285" s="18">
        <f t="shared" si="66"/>
        <v>0</v>
      </c>
      <c r="J285" s="18">
        <f t="shared" si="66"/>
        <v>0</v>
      </c>
      <c r="K285" s="18">
        <f t="shared" si="66"/>
        <v>0</v>
      </c>
    </row>
    <row r="286" spans="1:11" s="10" customFormat="1" ht="15.75">
      <c r="A286" s="44"/>
      <c r="B286" s="8">
        <v>223</v>
      </c>
      <c r="C286" s="59" t="s">
        <v>7</v>
      </c>
      <c r="D286" s="18">
        <f aca="true" t="shared" si="67" ref="D286:K286">D232+D162+D105+D18</f>
        <v>3831</v>
      </c>
      <c r="E286" s="73">
        <f t="shared" si="67"/>
        <v>1002</v>
      </c>
      <c r="F286" s="18">
        <f t="shared" si="67"/>
        <v>22</v>
      </c>
      <c r="G286" s="18">
        <f t="shared" si="67"/>
        <v>170</v>
      </c>
      <c r="H286" s="18">
        <f t="shared" si="67"/>
        <v>0</v>
      </c>
      <c r="I286" s="18">
        <f t="shared" si="67"/>
        <v>810</v>
      </c>
      <c r="J286" s="18">
        <f t="shared" si="67"/>
        <v>0</v>
      </c>
      <c r="K286" s="18">
        <f t="shared" si="67"/>
        <v>0</v>
      </c>
    </row>
    <row r="287" spans="1:11" s="10" customFormat="1" ht="15.75">
      <c r="A287" s="44"/>
      <c r="B287" s="8">
        <v>224</v>
      </c>
      <c r="C287" s="59" t="s">
        <v>8</v>
      </c>
      <c r="D287" s="18">
        <f aca="true" t="shared" si="68" ref="D287:I287">D267+D19</f>
        <v>0</v>
      </c>
      <c r="E287" s="73">
        <f t="shared" si="68"/>
        <v>0</v>
      </c>
      <c r="F287" s="18">
        <f t="shared" si="68"/>
        <v>0</v>
      </c>
      <c r="G287" s="18">
        <f t="shared" si="68"/>
        <v>0</v>
      </c>
      <c r="H287" s="18">
        <f t="shared" si="68"/>
        <v>0</v>
      </c>
      <c r="I287" s="18">
        <f t="shared" si="68"/>
        <v>0</v>
      </c>
      <c r="J287" s="18"/>
      <c r="K287" s="18">
        <f>K267+K19</f>
        <v>0</v>
      </c>
    </row>
    <row r="288" spans="1:11" s="10" customFormat="1" ht="15.75">
      <c r="A288" s="44"/>
      <c r="B288" s="8">
        <v>225</v>
      </c>
      <c r="C288" s="59" t="s">
        <v>9</v>
      </c>
      <c r="D288" s="18">
        <f aca="true" t="shared" si="69" ref="D288:K288">D233+D185+D182+D171+D163+D151+D149+D148+D141+D135+D20+D153</f>
        <v>44313</v>
      </c>
      <c r="E288" s="73">
        <f t="shared" si="69"/>
        <v>430</v>
      </c>
      <c r="F288" s="18">
        <f t="shared" si="69"/>
        <v>105</v>
      </c>
      <c r="G288" s="18">
        <f t="shared" si="69"/>
        <v>45</v>
      </c>
      <c r="H288" s="18">
        <f t="shared" si="69"/>
        <v>0</v>
      </c>
      <c r="I288" s="18">
        <f t="shared" si="69"/>
        <v>280</v>
      </c>
      <c r="J288" s="18">
        <f t="shared" si="69"/>
        <v>0</v>
      </c>
      <c r="K288" s="18">
        <f t="shared" si="69"/>
        <v>0</v>
      </c>
    </row>
    <row r="289" spans="1:11" s="10" customFormat="1" ht="15.75">
      <c r="A289" s="44"/>
      <c r="B289" s="8">
        <v>226</v>
      </c>
      <c r="C289" s="59" t="s">
        <v>10</v>
      </c>
      <c r="D289" s="18">
        <f aca="true" t="shared" si="70" ref="D289:K289">D269+D258+D234+D200+D180+D164+D150+D127+D108+D21+D186</f>
        <v>1980</v>
      </c>
      <c r="E289" s="73">
        <f t="shared" si="70"/>
        <v>150</v>
      </c>
      <c r="F289" s="18">
        <f t="shared" si="70"/>
        <v>85</v>
      </c>
      <c r="G289" s="18">
        <f t="shared" si="70"/>
        <v>35</v>
      </c>
      <c r="H289" s="18">
        <f t="shared" si="70"/>
        <v>0</v>
      </c>
      <c r="I289" s="18">
        <f t="shared" si="70"/>
        <v>30</v>
      </c>
      <c r="J289" s="18">
        <f t="shared" si="70"/>
        <v>0</v>
      </c>
      <c r="K289" s="18">
        <f t="shared" si="70"/>
        <v>0</v>
      </c>
    </row>
    <row r="290" spans="1:11" s="10" customFormat="1" ht="15.75" hidden="1">
      <c r="A290" s="44"/>
      <c r="B290" s="8">
        <v>231</v>
      </c>
      <c r="C290" s="59" t="s">
        <v>11</v>
      </c>
      <c r="D290" s="18">
        <f aca="true" t="shared" si="71" ref="D290:I290">SUM(D92)</f>
        <v>0</v>
      </c>
      <c r="E290" s="73">
        <f t="shared" si="71"/>
        <v>0</v>
      </c>
      <c r="F290" s="18">
        <f t="shared" si="71"/>
        <v>0</v>
      </c>
      <c r="G290" s="18">
        <f t="shared" si="71"/>
        <v>0</v>
      </c>
      <c r="H290" s="18">
        <f t="shared" si="71"/>
        <v>0</v>
      </c>
      <c r="I290" s="18">
        <f t="shared" si="71"/>
        <v>0</v>
      </c>
      <c r="J290" s="18"/>
      <c r="K290" s="18">
        <f>SUM(K92)</f>
        <v>0</v>
      </c>
    </row>
    <row r="291" spans="1:11" s="10" customFormat="1" ht="15.75" customHeight="1" hidden="1">
      <c r="A291" s="44"/>
      <c r="B291" s="8">
        <v>241</v>
      </c>
      <c r="C291" s="59" t="s">
        <v>78</v>
      </c>
      <c r="D291" s="18">
        <f aca="true" t="shared" si="72" ref="D291:I291">SUM(D121)</f>
        <v>0</v>
      </c>
      <c r="E291" s="73">
        <f t="shared" si="72"/>
        <v>0</v>
      </c>
      <c r="F291" s="18">
        <f t="shared" si="72"/>
        <v>0</v>
      </c>
      <c r="G291" s="18">
        <f t="shared" si="72"/>
        <v>0</v>
      </c>
      <c r="H291" s="18">
        <f t="shared" si="72"/>
        <v>0</v>
      </c>
      <c r="I291" s="18">
        <f t="shared" si="72"/>
        <v>0</v>
      </c>
      <c r="J291" s="18"/>
      <c r="K291" s="18">
        <f>SUM(K121)</f>
        <v>0</v>
      </c>
    </row>
    <row r="292" spans="1:11" s="10" customFormat="1" ht="31.5" hidden="1">
      <c r="A292" s="44"/>
      <c r="B292" s="8">
        <v>242</v>
      </c>
      <c r="C292" s="59" t="s">
        <v>59</v>
      </c>
      <c r="D292" s="18">
        <f aca="true" t="shared" si="73" ref="D292:I292">SUM(D157,D156)</f>
        <v>0</v>
      </c>
      <c r="E292" s="73">
        <f t="shared" si="73"/>
        <v>0</v>
      </c>
      <c r="F292" s="18">
        <f t="shared" si="73"/>
        <v>0</v>
      </c>
      <c r="G292" s="18">
        <f t="shared" si="73"/>
        <v>0</v>
      </c>
      <c r="H292" s="18">
        <f t="shared" si="73"/>
        <v>0</v>
      </c>
      <c r="I292" s="18">
        <f t="shared" si="73"/>
        <v>0</v>
      </c>
      <c r="J292" s="18"/>
      <c r="K292" s="18">
        <f>SUM(K157,K156)</f>
        <v>0</v>
      </c>
    </row>
    <row r="293" spans="1:11" s="10" customFormat="1" ht="33.75" customHeight="1">
      <c r="A293" s="44"/>
      <c r="B293" s="8">
        <v>251</v>
      </c>
      <c r="C293" s="59" t="s">
        <v>41</v>
      </c>
      <c r="D293" s="18">
        <f aca="true" t="shared" si="74" ref="D293:K293">D23</f>
        <v>805</v>
      </c>
      <c r="E293" s="73">
        <f t="shared" si="74"/>
        <v>0</v>
      </c>
      <c r="F293" s="18">
        <f t="shared" si="74"/>
        <v>0</v>
      </c>
      <c r="G293" s="18">
        <f t="shared" si="74"/>
        <v>0</v>
      </c>
      <c r="H293" s="18">
        <f t="shared" si="74"/>
        <v>0</v>
      </c>
      <c r="I293" s="18">
        <f t="shared" si="74"/>
        <v>0</v>
      </c>
      <c r="J293" s="18">
        <f t="shared" si="74"/>
        <v>0</v>
      </c>
      <c r="K293" s="18">
        <f t="shared" si="74"/>
        <v>0</v>
      </c>
    </row>
    <row r="294" spans="1:11" s="10" customFormat="1" ht="24.75" customHeight="1" hidden="1">
      <c r="A294" s="44"/>
      <c r="B294" s="8">
        <v>262</v>
      </c>
      <c r="C294" s="59" t="s">
        <v>35</v>
      </c>
      <c r="D294" s="18"/>
      <c r="E294" s="73">
        <f>E24</f>
        <v>0</v>
      </c>
      <c r="F294" s="18">
        <f aca="true" t="shared" si="75" ref="F294:H295">SUM(F66,F84,F46)</f>
        <v>0</v>
      </c>
      <c r="G294" s="18">
        <f t="shared" si="75"/>
        <v>0</v>
      </c>
      <c r="H294" s="18">
        <f t="shared" si="75"/>
        <v>0</v>
      </c>
      <c r="I294" s="18"/>
      <c r="J294" s="18"/>
      <c r="K294" s="18">
        <f>SUM(K66,K84,K46)</f>
        <v>0</v>
      </c>
    </row>
    <row r="295" spans="1:11" s="10" customFormat="1" ht="31.5" hidden="1">
      <c r="A295" s="44"/>
      <c r="B295" s="8">
        <v>263</v>
      </c>
      <c r="C295" s="59" t="s">
        <v>44</v>
      </c>
      <c r="D295" s="18">
        <f>SUM(D67,D85,D47)</f>
        <v>0</v>
      </c>
      <c r="E295" s="73">
        <f>SUM(E67,E85,E47)</f>
        <v>0</v>
      </c>
      <c r="F295" s="18">
        <f t="shared" si="75"/>
        <v>0</v>
      </c>
      <c r="G295" s="18">
        <f t="shared" si="75"/>
        <v>0</v>
      </c>
      <c r="H295" s="18">
        <f t="shared" si="75"/>
        <v>0</v>
      </c>
      <c r="I295" s="18">
        <f>SUM(I67,I85,I47)</f>
        <v>0</v>
      </c>
      <c r="J295" s="18"/>
      <c r="K295" s="18">
        <f>SUM(K67,K85,K47)</f>
        <v>0</v>
      </c>
    </row>
    <row r="296" spans="1:11" s="10" customFormat="1" ht="15.75">
      <c r="A296" s="44"/>
      <c r="B296" s="8">
        <v>290</v>
      </c>
      <c r="C296" s="59" t="s">
        <v>12</v>
      </c>
      <c r="D296" s="18">
        <f aca="true" t="shared" si="76" ref="D296:K296">D270+D259+D201+D187+D25+D235</f>
        <v>326</v>
      </c>
      <c r="E296" s="73">
        <f t="shared" si="76"/>
        <v>142</v>
      </c>
      <c r="F296" s="18">
        <f t="shared" si="76"/>
        <v>112</v>
      </c>
      <c r="G296" s="18">
        <f t="shared" si="76"/>
        <v>25</v>
      </c>
      <c r="H296" s="18">
        <f t="shared" si="76"/>
        <v>0</v>
      </c>
      <c r="I296" s="18">
        <f t="shared" si="76"/>
        <v>5</v>
      </c>
      <c r="J296" s="18">
        <f t="shared" si="76"/>
        <v>0</v>
      </c>
      <c r="K296" s="18">
        <f t="shared" si="76"/>
        <v>0</v>
      </c>
    </row>
    <row r="297" spans="1:11" s="10" customFormat="1" ht="15.75">
      <c r="A297" s="44"/>
      <c r="B297" s="8">
        <v>310</v>
      </c>
      <c r="C297" s="59" t="s">
        <v>14</v>
      </c>
      <c r="D297" s="18">
        <f aca="true" t="shared" si="77" ref="D297:K297">D271+D237+D204+D189+D165+D159+D128+D27+D110+D125+D183</f>
        <v>7836</v>
      </c>
      <c r="E297" s="73">
        <f t="shared" si="77"/>
        <v>225</v>
      </c>
      <c r="F297" s="18">
        <f t="shared" si="77"/>
        <v>147</v>
      </c>
      <c r="G297" s="18">
        <f t="shared" si="77"/>
        <v>40</v>
      </c>
      <c r="H297" s="18">
        <f t="shared" si="77"/>
        <v>0</v>
      </c>
      <c r="I297" s="18">
        <f t="shared" si="77"/>
        <v>36</v>
      </c>
      <c r="J297" s="18">
        <f t="shared" si="77"/>
        <v>0</v>
      </c>
      <c r="K297" s="18">
        <f t="shared" si="77"/>
        <v>2</v>
      </c>
    </row>
    <row r="298" spans="1:11" s="10" customFormat="1" ht="15.75">
      <c r="A298" s="44"/>
      <c r="B298" s="8">
        <v>340</v>
      </c>
      <c r="C298" s="59" t="s">
        <v>15</v>
      </c>
      <c r="D298" s="18">
        <f aca="true" t="shared" si="78" ref="D298:K298">D272+D260+D238+D205+D190+D184+D181+D168+D134+D129+D111+D28+D126+D160</f>
        <v>4369</v>
      </c>
      <c r="E298" s="73">
        <f t="shared" si="78"/>
        <v>326.7</v>
      </c>
      <c r="F298" s="18">
        <f t="shared" si="78"/>
        <v>163</v>
      </c>
      <c r="G298" s="18">
        <f t="shared" si="78"/>
        <v>100</v>
      </c>
      <c r="H298" s="18">
        <f t="shared" si="78"/>
        <v>0</v>
      </c>
      <c r="I298" s="18">
        <f t="shared" si="78"/>
        <v>55</v>
      </c>
      <c r="J298" s="18">
        <f t="shared" si="78"/>
        <v>0</v>
      </c>
      <c r="K298" s="18">
        <f t="shared" si="78"/>
        <v>8.7</v>
      </c>
    </row>
    <row r="299" spans="1:11" s="28" customFormat="1" ht="19.5" customHeight="1" thickBot="1">
      <c r="A299" s="45"/>
      <c r="B299" s="46"/>
      <c r="C299" s="47" t="s">
        <v>43</v>
      </c>
      <c r="D299" s="48">
        <f aca="true" t="shared" si="79" ref="D299:K299">SUM(D281:D298)</f>
        <v>76277</v>
      </c>
      <c r="E299" s="115">
        <f t="shared" si="79"/>
        <v>10598.400000000001</v>
      </c>
      <c r="F299" s="48">
        <f t="shared" si="79"/>
        <v>694</v>
      </c>
      <c r="G299" s="48">
        <f t="shared" si="79"/>
        <v>2865</v>
      </c>
      <c r="H299" s="48">
        <f t="shared" si="79"/>
        <v>4912.7</v>
      </c>
      <c r="I299" s="48">
        <f t="shared" si="79"/>
        <v>1835</v>
      </c>
      <c r="J299" s="48">
        <f t="shared" si="79"/>
        <v>0</v>
      </c>
      <c r="K299" s="48">
        <f t="shared" si="79"/>
        <v>291.7</v>
      </c>
    </row>
    <row r="302" spans="4:5" ht="12.75">
      <c r="D302" s="124">
        <v>0.025</v>
      </c>
      <c r="E302" s="1">
        <v>271.7</v>
      </c>
    </row>
    <row r="303" spans="4:11" ht="12.75">
      <c r="D303" s="107" t="s">
        <v>124</v>
      </c>
      <c r="E303" s="108">
        <f>F303+G303+H303+I303+J303+K303</f>
        <v>10870.400000000001</v>
      </c>
      <c r="F303" s="101">
        <v>966</v>
      </c>
      <c r="G303" s="101">
        <v>2865</v>
      </c>
      <c r="H303" s="101">
        <v>4912.7</v>
      </c>
      <c r="I303" s="101">
        <v>1835</v>
      </c>
      <c r="J303" s="101"/>
      <c r="K303" s="101">
        <v>291.7</v>
      </c>
    </row>
    <row r="304" spans="4:10" ht="12.75">
      <c r="D304" s="107" t="s">
        <v>116</v>
      </c>
      <c r="E304" s="114"/>
      <c r="I304" s="104"/>
      <c r="J304" s="104"/>
    </row>
    <row r="305" spans="4:11" ht="12.75">
      <c r="D305" s="98" t="s">
        <v>126</v>
      </c>
      <c r="E305" s="99">
        <v>0</v>
      </c>
      <c r="F305" s="93">
        <f aca="true" t="shared" si="80" ref="F305:K305">F303-F299</f>
        <v>272</v>
      </c>
      <c r="G305" s="93">
        <f t="shared" si="80"/>
        <v>0</v>
      </c>
      <c r="H305" s="93">
        <f t="shared" si="80"/>
        <v>0</v>
      </c>
      <c r="I305" s="93">
        <f t="shared" si="80"/>
        <v>0</v>
      </c>
      <c r="J305" s="93">
        <f t="shared" si="80"/>
        <v>0</v>
      </c>
      <c r="K305" s="93">
        <f t="shared" si="80"/>
        <v>0</v>
      </c>
    </row>
    <row r="306" ht="12.75">
      <c r="E306" s="100"/>
    </row>
    <row r="307" ht="12.75">
      <c r="H307" s="1" t="s">
        <v>144</v>
      </c>
    </row>
    <row r="308" ht="12.75">
      <c r="H308" s="1" t="s">
        <v>145</v>
      </c>
    </row>
  </sheetData>
  <sheetProtection/>
  <mergeCells count="30">
    <mergeCell ref="A275:C275"/>
    <mergeCell ref="A192:C192"/>
    <mergeCell ref="A196:C196"/>
    <mergeCell ref="A124:C124"/>
    <mergeCell ref="A130:C130"/>
    <mergeCell ref="A191:C191"/>
    <mergeCell ref="A274:C274"/>
    <mergeCell ref="A256:C256"/>
    <mergeCell ref="A257:C257"/>
    <mergeCell ref="A265:C265"/>
    <mergeCell ref="A123:C123"/>
    <mergeCell ref="A113:C113"/>
    <mergeCell ref="A119:C119"/>
    <mergeCell ref="A240:C240"/>
    <mergeCell ref="A197:C197"/>
    <mergeCell ref="A223:C223"/>
    <mergeCell ref="A224:C224"/>
    <mergeCell ref="A207:C207"/>
    <mergeCell ref="A131:C131"/>
    <mergeCell ref="A137:C137"/>
    <mergeCell ref="H2:K3"/>
    <mergeCell ref="A279:C279"/>
    <mergeCell ref="A9:C9"/>
    <mergeCell ref="A96:C96"/>
    <mergeCell ref="A120:C120"/>
    <mergeCell ref="A8:D8"/>
    <mergeCell ref="A5:K5"/>
    <mergeCell ref="A112:C112"/>
    <mergeCell ref="A278:C278"/>
    <mergeCell ref="A206:C206"/>
  </mergeCells>
  <printOptions/>
  <pageMargins left="0.7874015748031497" right="0.1968503937007874" top="0.7874015748031497" bottom="0.1968503937007874" header="0" footer="0"/>
  <pageSetup fitToHeight="2" fitToWidth="1" horizontalDpi="600" verticalDpi="600" orientation="portrait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8"/>
  <sheetViews>
    <sheetView view="pageBreakPreview" zoomScale="60" zoomScalePageLayoutView="0" workbookViewId="0" topLeftCell="A1">
      <selection activeCell="K11" sqref="K11"/>
    </sheetView>
  </sheetViews>
  <sheetFormatPr defaultColWidth="9.00390625" defaultRowHeight="12.75"/>
  <cols>
    <col min="1" max="1" width="8.00390625" style="1" customWidth="1"/>
    <col min="2" max="2" width="7.00390625" style="2" customWidth="1"/>
    <col min="3" max="3" width="51.875" style="1" customWidth="1"/>
    <col min="4" max="9" width="14.875" style="1" customWidth="1"/>
    <col min="10" max="10" width="14.875" style="1" hidden="1" customWidth="1"/>
    <col min="11" max="11" width="14.875" style="1" customWidth="1"/>
    <col min="12" max="16384" width="9.125" style="1" customWidth="1"/>
  </cols>
  <sheetData>
    <row r="1" ht="18" customHeight="1">
      <c r="K1" s="116"/>
    </row>
    <row r="2" spans="2:11" s="64" customFormat="1" ht="76.5" customHeight="1">
      <c r="B2" s="65"/>
      <c r="C2" s="81"/>
      <c r="D2" s="81"/>
      <c r="E2" s="81"/>
      <c r="F2" s="81"/>
      <c r="G2" s="81"/>
      <c r="H2" s="139" t="s">
        <v>166</v>
      </c>
      <c r="I2" s="140"/>
      <c r="J2" s="140"/>
      <c r="K2" s="140"/>
    </row>
    <row r="3" spans="2:11" s="64" customFormat="1" ht="13.5">
      <c r="B3" s="65"/>
      <c r="H3" s="140"/>
      <c r="I3" s="140"/>
      <c r="J3" s="140"/>
      <c r="K3" s="140"/>
    </row>
    <row r="4" s="64" customFormat="1" ht="13.5">
      <c r="B4" s="65"/>
    </row>
    <row r="5" spans="1:11" s="64" customFormat="1" ht="38.25" customHeight="1">
      <c r="A5" s="144" t="s">
        <v>149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</row>
    <row r="6" spans="2:11" s="64" customFormat="1" ht="14.25" thickBot="1">
      <c r="B6" s="65"/>
      <c r="K6" s="64" t="s">
        <v>100</v>
      </c>
    </row>
    <row r="7" spans="2:11" s="64" customFormat="1" ht="17.25" hidden="1" thickBot="1">
      <c r="B7" s="65"/>
      <c r="D7" s="66"/>
      <c r="E7" s="66"/>
      <c r="F7" s="66">
        <v>1316</v>
      </c>
      <c r="G7" s="66">
        <v>2115</v>
      </c>
      <c r="H7" s="66">
        <v>1550</v>
      </c>
      <c r="I7" s="66"/>
      <c r="J7" s="66"/>
      <c r="K7" s="66"/>
    </row>
    <row r="8" spans="1:4" ht="15" customHeight="1" hidden="1" thickBot="1">
      <c r="A8" s="143"/>
      <c r="B8" s="143"/>
      <c r="C8" s="143"/>
      <c r="D8" s="143"/>
    </row>
    <row r="9" spans="1:11" ht="55.5" customHeight="1">
      <c r="A9" s="141" t="s">
        <v>60</v>
      </c>
      <c r="B9" s="142"/>
      <c r="C9" s="142"/>
      <c r="D9" s="67" t="s">
        <v>151</v>
      </c>
      <c r="E9" s="68" t="s">
        <v>150</v>
      </c>
      <c r="F9" s="69" t="s">
        <v>97</v>
      </c>
      <c r="G9" s="70" t="s">
        <v>98</v>
      </c>
      <c r="H9" s="70" t="s">
        <v>99</v>
      </c>
      <c r="I9" s="70" t="s">
        <v>122</v>
      </c>
      <c r="J9" s="70" t="s">
        <v>123</v>
      </c>
      <c r="K9" s="70" t="s">
        <v>138</v>
      </c>
    </row>
    <row r="10" spans="1:11" s="7" customFormat="1" ht="20.25" customHeight="1">
      <c r="A10" s="34" t="s">
        <v>21</v>
      </c>
      <c r="B10" s="50"/>
      <c r="C10" s="49"/>
      <c r="D10" s="49"/>
      <c r="E10" s="71"/>
      <c r="F10" s="49"/>
      <c r="G10" s="49"/>
      <c r="H10" s="49"/>
      <c r="I10" s="49"/>
      <c r="J10" s="49"/>
      <c r="K10" s="49"/>
    </row>
    <row r="11" spans="1:11" s="7" customFormat="1" ht="34.5" customHeight="1">
      <c r="A11" s="35" t="s">
        <v>0</v>
      </c>
      <c r="B11" s="5">
        <v>210</v>
      </c>
      <c r="C11" s="60" t="s">
        <v>30</v>
      </c>
      <c r="D11" s="25">
        <f aca="true" t="shared" si="0" ref="D11:K11">SUM(D12:D14)</f>
        <v>10778</v>
      </c>
      <c r="E11" s="72">
        <f t="shared" si="0"/>
        <v>5985.3</v>
      </c>
      <c r="F11" s="25">
        <f t="shared" si="0"/>
        <v>10</v>
      </c>
      <c r="G11" s="25">
        <f t="shared" si="0"/>
        <v>965</v>
      </c>
      <c r="H11" s="25">
        <f t="shared" si="0"/>
        <v>4880.3</v>
      </c>
      <c r="I11" s="25">
        <f t="shared" si="0"/>
        <v>130</v>
      </c>
      <c r="J11" s="25">
        <f t="shared" si="0"/>
        <v>0</v>
      </c>
      <c r="K11" s="25">
        <f t="shared" si="0"/>
        <v>0</v>
      </c>
    </row>
    <row r="12" spans="1:11" s="10" customFormat="1" ht="15.75">
      <c r="A12" s="36" t="s">
        <v>0</v>
      </c>
      <c r="B12" s="8">
        <v>211</v>
      </c>
      <c r="C12" s="59" t="s">
        <v>1</v>
      </c>
      <c r="D12" s="18">
        <f aca="true" t="shared" si="1" ref="D12:K12">SUM(D30,D35,D56,D74)</f>
        <v>8255</v>
      </c>
      <c r="E12" s="73">
        <f t="shared" si="1"/>
        <v>4605</v>
      </c>
      <c r="F12" s="18">
        <f t="shared" si="1"/>
        <v>0</v>
      </c>
      <c r="G12" s="18">
        <f t="shared" si="1"/>
        <v>757</v>
      </c>
      <c r="H12" s="18">
        <f t="shared" si="1"/>
        <v>3748</v>
      </c>
      <c r="I12" s="18">
        <f t="shared" si="1"/>
        <v>100</v>
      </c>
      <c r="J12" s="18">
        <f t="shared" si="1"/>
        <v>0</v>
      </c>
      <c r="K12" s="18">
        <f t="shared" si="1"/>
        <v>0</v>
      </c>
    </row>
    <row r="13" spans="1:11" s="10" customFormat="1" ht="15.75">
      <c r="A13" s="36" t="s">
        <v>0</v>
      </c>
      <c r="B13" s="8">
        <v>212</v>
      </c>
      <c r="C13" s="59" t="s">
        <v>2</v>
      </c>
      <c r="D13" s="18">
        <f aca="true" t="shared" si="2" ref="D13:K13">SUM(D57,D36,D75,D37,D31)</f>
        <v>30</v>
      </c>
      <c r="E13" s="73">
        <f t="shared" si="2"/>
        <v>20</v>
      </c>
      <c r="F13" s="18">
        <f t="shared" si="2"/>
        <v>10</v>
      </c>
      <c r="G13" s="18">
        <f t="shared" si="2"/>
        <v>10</v>
      </c>
      <c r="H13" s="18">
        <f t="shared" si="2"/>
        <v>0</v>
      </c>
      <c r="I13" s="18">
        <f t="shared" si="2"/>
        <v>0</v>
      </c>
      <c r="J13" s="18">
        <f t="shared" si="2"/>
        <v>0</v>
      </c>
      <c r="K13" s="18">
        <f t="shared" si="2"/>
        <v>0</v>
      </c>
    </row>
    <row r="14" spans="1:11" s="10" customFormat="1" ht="15.75">
      <c r="A14" s="36" t="s">
        <v>0</v>
      </c>
      <c r="B14" s="8">
        <v>213</v>
      </c>
      <c r="C14" s="59" t="s">
        <v>3</v>
      </c>
      <c r="D14" s="18">
        <f aca="true" t="shared" si="3" ref="D14:K14">SUM(D32,D38,D58,D76)</f>
        <v>2493</v>
      </c>
      <c r="E14" s="73">
        <f t="shared" si="3"/>
        <v>1360.3</v>
      </c>
      <c r="F14" s="18">
        <f t="shared" si="3"/>
        <v>0</v>
      </c>
      <c r="G14" s="18">
        <f t="shared" si="3"/>
        <v>198</v>
      </c>
      <c r="H14" s="18">
        <f t="shared" si="3"/>
        <v>1132.3</v>
      </c>
      <c r="I14" s="18">
        <f t="shared" si="3"/>
        <v>30</v>
      </c>
      <c r="J14" s="18">
        <f t="shared" si="3"/>
        <v>0</v>
      </c>
      <c r="K14" s="18">
        <f t="shared" si="3"/>
        <v>0</v>
      </c>
    </row>
    <row r="15" spans="1:11" s="7" customFormat="1" ht="15.75">
      <c r="A15" s="35" t="s">
        <v>0</v>
      </c>
      <c r="B15" s="5">
        <v>220</v>
      </c>
      <c r="C15" s="60" t="s">
        <v>4</v>
      </c>
      <c r="D15" s="25">
        <f aca="true" t="shared" si="4" ref="D15:K15">SUM(D16:D21)</f>
        <v>1625</v>
      </c>
      <c r="E15" s="72">
        <f t="shared" si="4"/>
        <v>833</v>
      </c>
      <c r="F15" s="25">
        <f t="shared" si="4"/>
        <v>100</v>
      </c>
      <c r="G15" s="25">
        <f t="shared" si="4"/>
        <v>70</v>
      </c>
      <c r="H15" s="25">
        <f t="shared" si="4"/>
        <v>0</v>
      </c>
      <c r="I15" s="25">
        <f t="shared" si="4"/>
        <v>663</v>
      </c>
      <c r="J15" s="25">
        <f t="shared" si="4"/>
        <v>0</v>
      </c>
      <c r="K15" s="25">
        <f t="shared" si="4"/>
        <v>0</v>
      </c>
    </row>
    <row r="16" spans="1:11" s="10" customFormat="1" ht="15.75">
      <c r="A16" s="36" t="s">
        <v>0</v>
      </c>
      <c r="B16" s="8">
        <v>221</v>
      </c>
      <c r="C16" s="59" t="s">
        <v>5</v>
      </c>
      <c r="D16" s="18">
        <f aca="true" t="shared" si="5" ref="D16:K16">SUM(D60,D40,D78)</f>
        <v>45</v>
      </c>
      <c r="E16" s="73">
        <f t="shared" si="5"/>
        <v>40</v>
      </c>
      <c r="F16" s="18">
        <f t="shared" si="5"/>
        <v>20</v>
      </c>
      <c r="G16" s="18">
        <f t="shared" si="5"/>
        <v>20</v>
      </c>
      <c r="H16" s="18">
        <f t="shared" si="5"/>
        <v>0</v>
      </c>
      <c r="I16" s="18">
        <f t="shared" si="5"/>
        <v>0</v>
      </c>
      <c r="J16" s="18">
        <f t="shared" si="5"/>
        <v>0</v>
      </c>
      <c r="K16" s="18">
        <f t="shared" si="5"/>
        <v>0</v>
      </c>
    </row>
    <row r="17" spans="1:11" s="10" customFormat="1" ht="15.75">
      <c r="A17" s="36" t="s">
        <v>0</v>
      </c>
      <c r="B17" s="8">
        <v>222</v>
      </c>
      <c r="C17" s="59" t="s">
        <v>6</v>
      </c>
      <c r="D17" s="18">
        <f aca="true" t="shared" si="6" ref="D17:K17">SUM(D61,D41,D79)</f>
        <v>35</v>
      </c>
      <c r="E17" s="73">
        <f t="shared" si="6"/>
        <v>10</v>
      </c>
      <c r="F17" s="18">
        <f t="shared" si="6"/>
        <v>10</v>
      </c>
      <c r="G17" s="18">
        <f t="shared" si="6"/>
        <v>0</v>
      </c>
      <c r="H17" s="18">
        <f t="shared" si="6"/>
        <v>0</v>
      </c>
      <c r="I17" s="18">
        <f t="shared" si="6"/>
        <v>0</v>
      </c>
      <c r="J17" s="18">
        <f t="shared" si="6"/>
        <v>0</v>
      </c>
      <c r="K17" s="18">
        <f t="shared" si="6"/>
        <v>0</v>
      </c>
    </row>
    <row r="18" spans="1:11" s="10" customFormat="1" ht="15.75">
      <c r="A18" s="36" t="s">
        <v>0</v>
      </c>
      <c r="B18" s="8">
        <v>223</v>
      </c>
      <c r="C18" s="59" t="s">
        <v>7</v>
      </c>
      <c r="D18" s="18">
        <f aca="true" t="shared" si="7" ref="D18:K18">SUM(D62,D42,D80)</f>
        <v>1135</v>
      </c>
      <c r="E18" s="73">
        <f t="shared" si="7"/>
        <v>663</v>
      </c>
      <c r="F18" s="18">
        <f t="shared" si="7"/>
        <v>0</v>
      </c>
      <c r="G18" s="18">
        <f t="shared" si="7"/>
        <v>0</v>
      </c>
      <c r="H18" s="18">
        <f t="shared" si="7"/>
        <v>0</v>
      </c>
      <c r="I18" s="18">
        <f t="shared" si="7"/>
        <v>663</v>
      </c>
      <c r="J18" s="18">
        <f t="shared" si="7"/>
        <v>0</v>
      </c>
      <c r="K18" s="18">
        <f t="shared" si="7"/>
        <v>0</v>
      </c>
    </row>
    <row r="19" spans="1:11" s="10" customFormat="1" ht="15.75" hidden="1">
      <c r="A19" s="36" t="s">
        <v>0</v>
      </c>
      <c r="B19" s="8">
        <v>224</v>
      </c>
      <c r="C19" s="59" t="s">
        <v>8</v>
      </c>
      <c r="D19" s="18">
        <f aca="true" t="shared" si="8" ref="D19:I20">SUM(D63,D43,D81)</f>
        <v>0</v>
      </c>
      <c r="E19" s="73">
        <f t="shared" si="8"/>
        <v>0</v>
      </c>
      <c r="F19" s="18">
        <f t="shared" si="8"/>
        <v>0</v>
      </c>
      <c r="G19" s="18">
        <f t="shared" si="8"/>
        <v>0</v>
      </c>
      <c r="H19" s="18">
        <f t="shared" si="8"/>
        <v>0</v>
      </c>
      <c r="I19" s="18">
        <f t="shared" si="8"/>
        <v>0</v>
      </c>
      <c r="J19" s="18"/>
      <c r="K19" s="18">
        <f>SUM(K63,K43,K81)</f>
        <v>0</v>
      </c>
    </row>
    <row r="20" spans="1:11" s="10" customFormat="1" ht="15.75">
      <c r="A20" s="36" t="s">
        <v>0</v>
      </c>
      <c r="B20" s="8">
        <v>225</v>
      </c>
      <c r="C20" s="59" t="s">
        <v>9</v>
      </c>
      <c r="D20" s="18">
        <f t="shared" si="8"/>
        <v>140</v>
      </c>
      <c r="E20" s="73">
        <f t="shared" si="8"/>
        <v>50</v>
      </c>
      <c r="F20" s="18">
        <f t="shared" si="8"/>
        <v>30</v>
      </c>
      <c r="G20" s="18">
        <f t="shared" si="8"/>
        <v>20</v>
      </c>
      <c r="H20" s="18">
        <f t="shared" si="8"/>
        <v>0</v>
      </c>
      <c r="I20" s="18">
        <f t="shared" si="8"/>
        <v>0</v>
      </c>
      <c r="J20" s="18">
        <f>SUM(J64,J44,J82)</f>
        <v>0</v>
      </c>
      <c r="K20" s="18">
        <f>SUM(K64,K44,K82)</f>
        <v>0</v>
      </c>
    </row>
    <row r="21" spans="1:11" s="10" customFormat="1" ht="15.75">
      <c r="A21" s="36" t="s">
        <v>0</v>
      </c>
      <c r="B21" s="8">
        <v>226</v>
      </c>
      <c r="C21" s="59" t="s">
        <v>10</v>
      </c>
      <c r="D21" s="18">
        <f aca="true" t="shared" si="9" ref="D21:K21">SUM(D65,D45,D83,D94)</f>
        <v>270</v>
      </c>
      <c r="E21" s="73">
        <f t="shared" si="9"/>
        <v>70</v>
      </c>
      <c r="F21" s="18">
        <f t="shared" si="9"/>
        <v>40</v>
      </c>
      <c r="G21" s="18">
        <f t="shared" si="9"/>
        <v>30</v>
      </c>
      <c r="H21" s="18">
        <f t="shared" si="9"/>
        <v>0</v>
      </c>
      <c r="I21" s="18">
        <f t="shared" si="9"/>
        <v>0</v>
      </c>
      <c r="J21" s="18">
        <f t="shared" si="9"/>
        <v>0</v>
      </c>
      <c r="K21" s="18">
        <f t="shared" si="9"/>
        <v>0</v>
      </c>
    </row>
    <row r="22" spans="1:11" s="7" customFormat="1" ht="15.75" hidden="1">
      <c r="A22" s="35" t="s">
        <v>0</v>
      </c>
      <c r="B22" s="5">
        <v>231</v>
      </c>
      <c r="C22" s="60" t="s">
        <v>11</v>
      </c>
      <c r="D22" s="25">
        <f aca="true" t="shared" si="10" ref="D22:I22">SUM(D92)</f>
        <v>0</v>
      </c>
      <c r="E22" s="72">
        <f t="shared" si="10"/>
        <v>0</v>
      </c>
      <c r="F22" s="25">
        <f t="shared" si="10"/>
        <v>0</v>
      </c>
      <c r="G22" s="25">
        <f t="shared" si="10"/>
        <v>0</v>
      </c>
      <c r="H22" s="25">
        <f t="shared" si="10"/>
        <v>0</v>
      </c>
      <c r="I22" s="25">
        <f t="shared" si="10"/>
        <v>0</v>
      </c>
      <c r="J22" s="25"/>
      <c r="K22" s="25">
        <f>SUM(K92)</f>
        <v>0</v>
      </c>
    </row>
    <row r="23" spans="1:11" s="7" customFormat="1" ht="31.5">
      <c r="A23" s="35" t="s">
        <v>0</v>
      </c>
      <c r="B23" s="5">
        <v>251</v>
      </c>
      <c r="C23" s="60" t="s">
        <v>118</v>
      </c>
      <c r="D23" s="25">
        <f>D66+D84</f>
        <v>0</v>
      </c>
      <c r="E23" s="72">
        <f aca="true" t="shared" si="11" ref="E23:K23">SUM(E66,E46,E84)</f>
        <v>0</v>
      </c>
      <c r="F23" s="25">
        <f t="shared" si="11"/>
        <v>0</v>
      </c>
      <c r="G23" s="25">
        <f t="shared" si="11"/>
        <v>0</v>
      </c>
      <c r="H23" s="25">
        <f t="shared" si="11"/>
        <v>0</v>
      </c>
      <c r="I23" s="25">
        <f t="shared" si="11"/>
        <v>0</v>
      </c>
      <c r="J23" s="25">
        <f t="shared" si="11"/>
        <v>0</v>
      </c>
      <c r="K23" s="25">
        <f t="shared" si="11"/>
        <v>0</v>
      </c>
    </row>
    <row r="24" spans="1:11" s="7" customFormat="1" ht="31.5" hidden="1">
      <c r="A24" s="35" t="s">
        <v>0</v>
      </c>
      <c r="B24" s="5">
        <v>263</v>
      </c>
      <c r="C24" s="60" t="s">
        <v>44</v>
      </c>
      <c r="D24" s="25">
        <f aca="true" t="shared" si="12" ref="D24:I24">SUM(D67,D47,D85)</f>
        <v>0</v>
      </c>
      <c r="E24" s="72">
        <f t="shared" si="12"/>
        <v>0</v>
      </c>
      <c r="F24" s="25">
        <f t="shared" si="12"/>
        <v>0</v>
      </c>
      <c r="G24" s="25">
        <f t="shared" si="12"/>
        <v>0</v>
      </c>
      <c r="H24" s="25">
        <f t="shared" si="12"/>
        <v>0</v>
      </c>
      <c r="I24" s="25">
        <f t="shared" si="12"/>
        <v>0</v>
      </c>
      <c r="J24" s="25"/>
      <c r="K24" s="25">
        <f>SUM(K67,K47,K85)</f>
        <v>0</v>
      </c>
    </row>
    <row r="25" spans="1:11" s="7" customFormat="1" ht="15.75">
      <c r="A25" s="35" t="s">
        <v>0</v>
      </c>
      <c r="B25" s="5">
        <v>290</v>
      </c>
      <c r="C25" s="60" t="s">
        <v>12</v>
      </c>
      <c r="D25" s="25">
        <f aca="true" t="shared" si="13" ref="D25:K25">SUM(D68,D93,D95,D48,D86,D91)</f>
        <v>85</v>
      </c>
      <c r="E25" s="72">
        <f t="shared" si="13"/>
        <v>56</v>
      </c>
      <c r="F25" s="25">
        <f t="shared" si="13"/>
        <v>41</v>
      </c>
      <c r="G25" s="25">
        <f t="shared" si="13"/>
        <v>15</v>
      </c>
      <c r="H25" s="25">
        <f t="shared" si="13"/>
        <v>0</v>
      </c>
      <c r="I25" s="25">
        <f t="shared" si="13"/>
        <v>0</v>
      </c>
      <c r="J25" s="25">
        <f t="shared" si="13"/>
        <v>0</v>
      </c>
      <c r="K25" s="25">
        <f t="shared" si="13"/>
        <v>0</v>
      </c>
    </row>
    <row r="26" spans="1:11" s="7" customFormat="1" ht="15.75">
      <c r="A26" s="35" t="s">
        <v>0</v>
      </c>
      <c r="B26" s="5">
        <v>300</v>
      </c>
      <c r="C26" s="60" t="s">
        <v>13</v>
      </c>
      <c r="D26" s="25">
        <f aca="true" t="shared" si="14" ref="D26:K26">D52+D69</f>
        <v>1352</v>
      </c>
      <c r="E26" s="72">
        <f t="shared" si="14"/>
        <v>213</v>
      </c>
      <c r="F26" s="25">
        <f t="shared" si="14"/>
        <v>41</v>
      </c>
      <c r="G26" s="25">
        <f t="shared" si="14"/>
        <v>90</v>
      </c>
      <c r="H26" s="25">
        <f t="shared" si="14"/>
        <v>0</v>
      </c>
      <c r="I26" s="25">
        <f t="shared" si="14"/>
        <v>82</v>
      </c>
      <c r="J26" s="25">
        <f t="shared" si="14"/>
        <v>0</v>
      </c>
      <c r="K26" s="25">
        <f t="shared" si="14"/>
        <v>0</v>
      </c>
    </row>
    <row r="27" spans="1:11" s="10" customFormat="1" ht="15.75">
      <c r="A27" s="36" t="s">
        <v>0</v>
      </c>
      <c r="B27" s="8">
        <v>310</v>
      </c>
      <c r="C27" s="59" t="s">
        <v>14</v>
      </c>
      <c r="D27" s="18">
        <f aca="true" t="shared" si="15" ref="D27:K27">SUM(D70,D50,D88)</f>
        <v>1060</v>
      </c>
      <c r="E27" s="73">
        <f t="shared" si="15"/>
        <v>60</v>
      </c>
      <c r="F27" s="18">
        <f t="shared" si="15"/>
        <v>8</v>
      </c>
      <c r="G27" s="18">
        <f t="shared" si="15"/>
        <v>20</v>
      </c>
      <c r="H27" s="18">
        <f t="shared" si="15"/>
        <v>0</v>
      </c>
      <c r="I27" s="18">
        <f t="shared" si="15"/>
        <v>32</v>
      </c>
      <c r="J27" s="18">
        <f t="shared" si="15"/>
        <v>0</v>
      </c>
      <c r="K27" s="18">
        <f t="shared" si="15"/>
        <v>0</v>
      </c>
    </row>
    <row r="28" spans="1:11" s="10" customFormat="1" ht="15.75">
      <c r="A28" s="36" t="s">
        <v>0</v>
      </c>
      <c r="B28" s="8">
        <v>340</v>
      </c>
      <c r="C28" s="59" t="s">
        <v>15</v>
      </c>
      <c r="D28" s="18">
        <f aca="true" t="shared" si="16" ref="D28:K28">SUM(D71,D51,D89,D53)</f>
        <v>292</v>
      </c>
      <c r="E28" s="73">
        <f t="shared" si="16"/>
        <v>153</v>
      </c>
      <c r="F28" s="18">
        <f t="shared" si="16"/>
        <v>33</v>
      </c>
      <c r="G28" s="18">
        <f t="shared" si="16"/>
        <v>70</v>
      </c>
      <c r="H28" s="18">
        <f t="shared" si="16"/>
        <v>0</v>
      </c>
      <c r="I28" s="18">
        <f t="shared" si="16"/>
        <v>50</v>
      </c>
      <c r="J28" s="18">
        <f t="shared" si="16"/>
        <v>0</v>
      </c>
      <c r="K28" s="18">
        <f t="shared" si="16"/>
        <v>0</v>
      </c>
    </row>
    <row r="29" spans="1:11" s="10" customFormat="1" ht="15.75">
      <c r="A29" s="37" t="s">
        <v>17</v>
      </c>
      <c r="B29" s="12"/>
      <c r="C29" s="61"/>
      <c r="D29" s="19">
        <f aca="true" t="shared" si="17" ref="D29:K29">SUM(D11,D15,D22,D24,D25,D26,D23)</f>
        <v>13840</v>
      </c>
      <c r="E29" s="72">
        <f t="shared" si="17"/>
        <v>7087.3</v>
      </c>
      <c r="F29" s="19">
        <f t="shared" si="17"/>
        <v>192</v>
      </c>
      <c r="G29" s="19">
        <f t="shared" si="17"/>
        <v>1140</v>
      </c>
      <c r="H29" s="19">
        <f t="shared" si="17"/>
        <v>4880.3</v>
      </c>
      <c r="I29" s="19">
        <f t="shared" si="17"/>
        <v>875</v>
      </c>
      <c r="J29" s="19">
        <f t="shared" si="17"/>
        <v>0</v>
      </c>
      <c r="K29" s="19">
        <f t="shared" si="17"/>
        <v>0</v>
      </c>
    </row>
    <row r="30" spans="1:11" s="10" customFormat="1" ht="15.75">
      <c r="A30" s="38" t="s">
        <v>16</v>
      </c>
      <c r="B30" s="8">
        <v>211</v>
      </c>
      <c r="C30" s="59" t="s">
        <v>1</v>
      </c>
      <c r="D30" s="18">
        <v>938</v>
      </c>
      <c r="E30" s="73">
        <f>SUM(F30:K30)</f>
        <v>709</v>
      </c>
      <c r="F30" s="18"/>
      <c r="G30" s="18">
        <v>169</v>
      </c>
      <c r="H30" s="18">
        <v>540</v>
      </c>
      <c r="I30" s="18"/>
      <c r="J30" s="18"/>
      <c r="K30" s="18"/>
    </row>
    <row r="31" spans="1:11" s="10" customFormat="1" ht="15.75">
      <c r="A31" s="38" t="s">
        <v>16</v>
      </c>
      <c r="B31" s="8">
        <v>212</v>
      </c>
      <c r="C31" s="59" t="s">
        <v>2</v>
      </c>
      <c r="D31" s="18">
        <v>0</v>
      </c>
      <c r="E31" s="73"/>
      <c r="F31" s="18"/>
      <c r="G31" s="18"/>
      <c r="H31" s="18"/>
      <c r="I31" s="18"/>
      <c r="J31" s="18"/>
      <c r="K31" s="18"/>
    </row>
    <row r="32" spans="1:11" s="10" customFormat="1" ht="15.75">
      <c r="A32" s="38" t="s">
        <v>16</v>
      </c>
      <c r="B32" s="8">
        <v>213</v>
      </c>
      <c r="C32" s="59" t="s">
        <v>3</v>
      </c>
      <c r="D32" s="18">
        <v>283</v>
      </c>
      <c r="E32" s="73">
        <f>SUM(F32:K32)</f>
        <v>214</v>
      </c>
      <c r="F32" s="18"/>
      <c r="G32" s="18">
        <v>51</v>
      </c>
      <c r="H32" s="18">
        <v>163</v>
      </c>
      <c r="I32" s="18"/>
      <c r="J32" s="18"/>
      <c r="K32" s="18"/>
    </row>
    <row r="33" spans="1:11" s="10" customFormat="1" ht="15.75">
      <c r="A33" s="39"/>
      <c r="B33" s="12"/>
      <c r="C33" s="62" t="s">
        <v>18</v>
      </c>
      <c r="D33" s="19">
        <f aca="true" t="shared" si="18" ref="D33:K33">SUM(D30:D32)</f>
        <v>1221</v>
      </c>
      <c r="E33" s="72">
        <f t="shared" si="18"/>
        <v>923</v>
      </c>
      <c r="F33" s="19">
        <f t="shared" si="18"/>
        <v>0</v>
      </c>
      <c r="G33" s="19">
        <f t="shared" si="18"/>
        <v>220</v>
      </c>
      <c r="H33" s="19">
        <f t="shared" si="18"/>
        <v>703</v>
      </c>
      <c r="I33" s="19">
        <f t="shared" si="18"/>
        <v>0</v>
      </c>
      <c r="J33" s="19">
        <f t="shared" si="18"/>
        <v>0</v>
      </c>
      <c r="K33" s="19">
        <f t="shared" si="18"/>
        <v>0</v>
      </c>
    </row>
    <row r="34" spans="1:11" s="7" customFormat="1" ht="21" customHeight="1" hidden="1">
      <c r="A34" s="40" t="s">
        <v>19</v>
      </c>
      <c r="B34" s="5">
        <v>210</v>
      </c>
      <c r="C34" s="60" t="s">
        <v>30</v>
      </c>
      <c r="D34" s="25">
        <f aca="true" t="shared" si="19" ref="D34:I34">SUM(D35:D38)</f>
        <v>509</v>
      </c>
      <c r="E34" s="72">
        <f t="shared" si="19"/>
        <v>355</v>
      </c>
      <c r="F34" s="25">
        <f t="shared" si="19"/>
        <v>0</v>
      </c>
      <c r="G34" s="25">
        <f t="shared" si="19"/>
        <v>355</v>
      </c>
      <c r="H34" s="25">
        <f t="shared" si="19"/>
        <v>0</v>
      </c>
      <c r="I34" s="25">
        <f t="shared" si="19"/>
        <v>0</v>
      </c>
      <c r="J34" s="25"/>
      <c r="K34" s="25">
        <f>SUM(K35:K38)</f>
        <v>0</v>
      </c>
    </row>
    <row r="35" spans="1:11" s="10" customFormat="1" ht="15.75">
      <c r="A35" s="38" t="s">
        <v>19</v>
      </c>
      <c r="B35" s="8">
        <v>211</v>
      </c>
      <c r="C35" s="59" t="s">
        <v>1</v>
      </c>
      <c r="D35" s="18">
        <v>391</v>
      </c>
      <c r="E35" s="73">
        <f>SUM(F35:K35)</f>
        <v>296</v>
      </c>
      <c r="F35" s="18"/>
      <c r="G35" s="18">
        <v>296</v>
      </c>
      <c r="H35" s="18"/>
      <c r="I35" s="18"/>
      <c r="J35" s="18"/>
      <c r="K35" s="18"/>
    </row>
    <row r="36" spans="1:11" s="10" customFormat="1" ht="15.75" hidden="1">
      <c r="A36" s="38" t="s">
        <v>19</v>
      </c>
      <c r="B36" s="8">
        <v>212</v>
      </c>
      <c r="C36" s="59" t="s">
        <v>2</v>
      </c>
      <c r="D36" s="18"/>
      <c r="E36" s="73">
        <f>SUM(F36:K36)</f>
        <v>0</v>
      </c>
      <c r="F36" s="18"/>
      <c r="G36" s="18"/>
      <c r="H36" s="18"/>
      <c r="I36" s="18"/>
      <c r="J36" s="18"/>
      <c r="K36" s="18"/>
    </row>
    <row r="37" spans="1:11" s="10" customFormat="1" ht="15.75">
      <c r="A37" s="38" t="s">
        <v>19</v>
      </c>
      <c r="B37" s="8">
        <v>212</v>
      </c>
      <c r="C37" s="59" t="s">
        <v>2</v>
      </c>
      <c r="D37" s="18">
        <v>0</v>
      </c>
      <c r="E37" s="73"/>
      <c r="F37" s="18"/>
      <c r="G37" s="18"/>
      <c r="H37" s="18"/>
      <c r="I37" s="18"/>
      <c r="J37" s="18"/>
      <c r="K37" s="18"/>
    </row>
    <row r="38" spans="1:11" s="10" customFormat="1" ht="15.75">
      <c r="A38" s="38" t="s">
        <v>19</v>
      </c>
      <c r="B38" s="8">
        <v>213</v>
      </c>
      <c r="C38" s="59" t="s">
        <v>3</v>
      </c>
      <c r="D38" s="18">
        <v>118</v>
      </c>
      <c r="E38" s="73">
        <f aca="true" t="shared" si="20" ref="E38:E48">SUM(F38:K38)</f>
        <v>59</v>
      </c>
      <c r="F38" s="18"/>
      <c r="G38" s="18">
        <v>59</v>
      </c>
      <c r="H38" s="18"/>
      <c r="I38" s="18"/>
      <c r="J38" s="18"/>
      <c r="K38" s="18"/>
    </row>
    <row r="39" spans="1:11" s="7" customFormat="1" ht="15.75" hidden="1">
      <c r="A39" s="40" t="s">
        <v>19</v>
      </c>
      <c r="B39" s="5">
        <v>220</v>
      </c>
      <c r="C39" s="60" t="s">
        <v>4</v>
      </c>
      <c r="D39" s="25">
        <f>SUM(D40:D45)</f>
        <v>0</v>
      </c>
      <c r="E39" s="73">
        <f t="shared" si="20"/>
        <v>0</v>
      </c>
      <c r="F39" s="25"/>
      <c r="G39" s="25"/>
      <c r="H39" s="25"/>
      <c r="I39" s="25"/>
      <c r="J39" s="25"/>
      <c r="K39" s="25"/>
    </row>
    <row r="40" spans="1:11" s="10" customFormat="1" ht="15.75" hidden="1">
      <c r="A40" s="38" t="s">
        <v>19</v>
      </c>
      <c r="B40" s="8">
        <v>221</v>
      </c>
      <c r="C40" s="59" t="s">
        <v>5</v>
      </c>
      <c r="D40" s="18"/>
      <c r="E40" s="73">
        <f t="shared" si="20"/>
        <v>0</v>
      </c>
      <c r="F40" s="18"/>
      <c r="G40" s="18"/>
      <c r="H40" s="18"/>
      <c r="I40" s="18"/>
      <c r="J40" s="18"/>
      <c r="K40" s="18"/>
    </row>
    <row r="41" spans="1:11" s="10" customFormat="1" ht="15.75" hidden="1">
      <c r="A41" s="38" t="s">
        <v>19</v>
      </c>
      <c r="B41" s="8">
        <v>222</v>
      </c>
      <c r="C41" s="59" t="s">
        <v>6</v>
      </c>
      <c r="D41" s="18"/>
      <c r="E41" s="73">
        <f t="shared" si="20"/>
        <v>0</v>
      </c>
      <c r="F41" s="18"/>
      <c r="G41" s="18"/>
      <c r="H41" s="18"/>
      <c r="I41" s="18"/>
      <c r="J41" s="18"/>
      <c r="K41" s="18"/>
    </row>
    <row r="42" spans="1:11" s="10" customFormat="1" ht="15.75" hidden="1">
      <c r="A42" s="38" t="s">
        <v>19</v>
      </c>
      <c r="B42" s="8">
        <v>223</v>
      </c>
      <c r="C42" s="59" t="s">
        <v>7</v>
      </c>
      <c r="D42" s="18"/>
      <c r="E42" s="73">
        <f t="shared" si="20"/>
        <v>0</v>
      </c>
      <c r="F42" s="18"/>
      <c r="G42" s="18"/>
      <c r="H42" s="18"/>
      <c r="I42" s="18"/>
      <c r="J42" s="18"/>
      <c r="K42" s="18"/>
    </row>
    <row r="43" spans="1:11" s="10" customFormat="1" ht="15.75" hidden="1">
      <c r="A43" s="38" t="s">
        <v>19</v>
      </c>
      <c r="B43" s="8">
        <v>224</v>
      </c>
      <c r="C43" s="59" t="s">
        <v>8</v>
      </c>
      <c r="D43" s="18"/>
      <c r="E43" s="73">
        <f t="shared" si="20"/>
        <v>0</v>
      </c>
      <c r="F43" s="18"/>
      <c r="G43" s="18"/>
      <c r="H43" s="18"/>
      <c r="I43" s="18"/>
      <c r="J43" s="18"/>
      <c r="K43" s="18"/>
    </row>
    <row r="44" spans="1:11" s="10" customFormat="1" ht="15.75" hidden="1">
      <c r="A44" s="38" t="s">
        <v>19</v>
      </c>
      <c r="B44" s="8">
        <v>225</v>
      </c>
      <c r="C44" s="59" t="s">
        <v>9</v>
      </c>
      <c r="D44" s="18"/>
      <c r="E44" s="73">
        <f t="shared" si="20"/>
        <v>0</v>
      </c>
      <c r="F44" s="18"/>
      <c r="G44" s="18"/>
      <c r="H44" s="18"/>
      <c r="I44" s="18"/>
      <c r="J44" s="18"/>
      <c r="K44" s="18"/>
    </row>
    <row r="45" spans="1:11" s="10" customFormat="1" ht="15.75" hidden="1">
      <c r="A45" s="38" t="s">
        <v>19</v>
      </c>
      <c r="B45" s="8">
        <v>226</v>
      </c>
      <c r="C45" s="59" t="s">
        <v>10</v>
      </c>
      <c r="D45" s="18"/>
      <c r="E45" s="73">
        <f t="shared" si="20"/>
        <v>0</v>
      </c>
      <c r="F45" s="18"/>
      <c r="G45" s="18"/>
      <c r="H45" s="18"/>
      <c r="I45" s="18"/>
      <c r="J45" s="18"/>
      <c r="K45" s="18"/>
    </row>
    <row r="46" spans="1:11" s="7" customFormat="1" ht="15.75" hidden="1">
      <c r="A46" s="40" t="s">
        <v>19</v>
      </c>
      <c r="B46" s="5">
        <v>262</v>
      </c>
      <c r="C46" s="60" t="s">
        <v>35</v>
      </c>
      <c r="D46" s="25"/>
      <c r="E46" s="73">
        <f t="shared" si="20"/>
        <v>0</v>
      </c>
      <c r="F46" s="25"/>
      <c r="G46" s="25"/>
      <c r="H46" s="25"/>
      <c r="I46" s="25"/>
      <c r="J46" s="25"/>
      <c r="K46" s="25"/>
    </row>
    <row r="47" spans="1:11" s="7" customFormat="1" ht="31.5" hidden="1">
      <c r="A47" s="40" t="s">
        <v>19</v>
      </c>
      <c r="B47" s="5">
        <v>263</v>
      </c>
      <c r="C47" s="60" t="s">
        <v>44</v>
      </c>
      <c r="D47" s="25">
        <v>0</v>
      </c>
      <c r="E47" s="73">
        <f t="shared" si="20"/>
        <v>0</v>
      </c>
      <c r="F47" s="25"/>
      <c r="G47" s="25"/>
      <c r="H47" s="25"/>
      <c r="I47" s="25"/>
      <c r="J47" s="25"/>
      <c r="K47" s="25"/>
    </row>
    <row r="48" spans="1:11" s="10" customFormat="1" ht="15.75">
      <c r="A48" s="38" t="s">
        <v>19</v>
      </c>
      <c r="B48" s="8">
        <v>290</v>
      </c>
      <c r="C48" s="59" t="s">
        <v>12</v>
      </c>
      <c r="D48" s="18">
        <v>5</v>
      </c>
      <c r="E48" s="73">
        <f t="shared" si="20"/>
        <v>1</v>
      </c>
      <c r="F48" s="18">
        <v>1</v>
      </c>
      <c r="G48" s="18"/>
      <c r="H48" s="18"/>
      <c r="I48" s="18"/>
      <c r="J48" s="18"/>
      <c r="K48" s="18"/>
    </row>
    <row r="49" spans="1:11" s="7" customFormat="1" ht="15.75" hidden="1">
      <c r="A49" s="40" t="s">
        <v>19</v>
      </c>
      <c r="B49" s="5">
        <v>300</v>
      </c>
      <c r="C49" s="60" t="s">
        <v>13</v>
      </c>
      <c r="D49" s="25">
        <f aca="true" t="shared" si="21" ref="D49:I49">SUM(D50:D51)</f>
        <v>0</v>
      </c>
      <c r="E49" s="72">
        <f t="shared" si="21"/>
        <v>0</v>
      </c>
      <c r="F49" s="25">
        <f t="shared" si="21"/>
        <v>0</v>
      </c>
      <c r="G49" s="25">
        <f t="shared" si="21"/>
        <v>0</v>
      </c>
      <c r="H49" s="25">
        <f t="shared" si="21"/>
        <v>0</v>
      </c>
      <c r="I49" s="25">
        <f t="shared" si="21"/>
        <v>0</v>
      </c>
      <c r="J49" s="25"/>
      <c r="K49" s="25">
        <f>SUM(K50:K51)</f>
        <v>0</v>
      </c>
    </row>
    <row r="50" spans="1:11" s="10" customFormat="1" ht="15.75" hidden="1">
      <c r="A50" s="38" t="s">
        <v>19</v>
      </c>
      <c r="B50" s="8">
        <v>310</v>
      </c>
      <c r="C50" s="59" t="s">
        <v>14</v>
      </c>
      <c r="D50" s="18"/>
      <c r="E50" s="73"/>
      <c r="F50" s="18"/>
      <c r="G50" s="18"/>
      <c r="H50" s="18"/>
      <c r="I50" s="18"/>
      <c r="J50" s="18"/>
      <c r="K50" s="18"/>
    </row>
    <row r="51" spans="1:11" s="10" customFormat="1" ht="15.75" hidden="1">
      <c r="A51" s="38" t="s">
        <v>19</v>
      </c>
      <c r="B51" s="8">
        <v>340</v>
      </c>
      <c r="C51" s="59" t="s">
        <v>15</v>
      </c>
      <c r="D51" s="18"/>
      <c r="E51" s="73"/>
      <c r="F51" s="18"/>
      <c r="G51" s="18"/>
      <c r="H51" s="18"/>
      <c r="I51" s="18"/>
      <c r="J51" s="18"/>
      <c r="K51" s="18"/>
    </row>
    <row r="52" spans="1:11" s="10" customFormat="1" ht="15.75">
      <c r="A52" s="40" t="s">
        <v>19</v>
      </c>
      <c r="B52" s="5">
        <v>300</v>
      </c>
      <c r="C52" s="60" t="s">
        <v>13</v>
      </c>
      <c r="D52" s="25">
        <f>D53</f>
        <v>10</v>
      </c>
      <c r="E52" s="72">
        <f>SUM(F52:K52)</f>
        <v>3</v>
      </c>
      <c r="F52" s="25">
        <f aca="true" t="shared" si="22" ref="F52:K52">F53</f>
        <v>3</v>
      </c>
      <c r="G52" s="25">
        <f t="shared" si="22"/>
        <v>0</v>
      </c>
      <c r="H52" s="25">
        <f t="shared" si="22"/>
        <v>0</v>
      </c>
      <c r="I52" s="25">
        <f t="shared" si="22"/>
        <v>0</v>
      </c>
      <c r="J52" s="25">
        <f t="shared" si="22"/>
        <v>0</v>
      </c>
      <c r="K52" s="25">
        <f t="shared" si="22"/>
        <v>0</v>
      </c>
    </row>
    <row r="53" spans="1:11" s="10" customFormat="1" ht="15.75">
      <c r="A53" s="38" t="s">
        <v>19</v>
      </c>
      <c r="B53" s="8">
        <v>340</v>
      </c>
      <c r="C53" s="59" t="s">
        <v>15</v>
      </c>
      <c r="D53" s="18">
        <v>10</v>
      </c>
      <c r="E53" s="73">
        <f>SUM(F53:K53)</f>
        <v>3</v>
      </c>
      <c r="F53" s="18">
        <v>3</v>
      </c>
      <c r="G53" s="18"/>
      <c r="H53" s="18"/>
      <c r="I53" s="18"/>
      <c r="J53" s="18"/>
      <c r="K53" s="18"/>
    </row>
    <row r="54" spans="1:11" s="10" customFormat="1" ht="15.75">
      <c r="A54" s="39"/>
      <c r="B54" s="12"/>
      <c r="C54" s="62" t="s">
        <v>18</v>
      </c>
      <c r="D54" s="19">
        <f aca="true" t="shared" si="23" ref="D54:K54">D35+D37+D38+D48+D52</f>
        <v>524</v>
      </c>
      <c r="E54" s="72">
        <f t="shared" si="23"/>
        <v>359</v>
      </c>
      <c r="F54" s="19">
        <f t="shared" si="23"/>
        <v>4</v>
      </c>
      <c r="G54" s="19">
        <f t="shared" si="23"/>
        <v>355</v>
      </c>
      <c r="H54" s="19">
        <f t="shared" si="23"/>
        <v>0</v>
      </c>
      <c r="I54" s="19">
        <f t="shared" si="23"/>
        <v>0</v>
      </c>
      <c r="J54" s="19">
        <f t="shared" si="23"/>
        <v>0</v>
      </c>
      <c r="K54" s="19">
        <f t="shared" si="23"/>
        <v>0</v>
      </c>
    </row>
    <row r="55" spans="1:11" s="7" customFormat="1" ht="40.5" customHeight="1">
      <c r="A55" s="40" t="s">
        <v>20</v>
      </c>
      <c r="B55" s="5">
        <v>210</v>
      </c>
      <c r="C55" s="60" t="s">
        <v>30</v>
      </c>
      <c r="D55" s="25">
        <f aca="true" t="shared" si="24" ref="D55:K55">SUM(D56:D58)</f>
        <v>9048</v>
      </c>
      <c r="E55" s="72">
        <f t="shared" si="24"/>
        <v>4707.3</v>
      </c>
      <c r="F55" s="25">
        <f t="shared" si="24"/>
        <v>10</v>
      </c>
      <c r="G55" s="25">
        <f t="shared" si="24"/>
        <v>390</v>
      </c>
      <c r="H55" s="25">
        <f t="shared" si="24"/>
        <v>4177.3</v>
      </c>
      <c r="I55" s="25">
        <f t="shared" si="24"/>
        <v>130</v>
      </c>
      <c r="J55" s="25">
        <f t="shared" si="24"/>
        <v>0</v>
      </c>
      <c r="K55" s="25">
        <f t="shared" si="24"/>
        <v>0</v>
      </c>
    </row>
    <row r="56" spans="1:11" s="10" customFormat="1" ht="15.75">
      <c r="A56" s="38" t="s">
        <v>20</v>
      </c>
      <c r="B56" s="8">
        <v>211</v>
      </c>
      <c r="C56" s="59" t="s">
        <v>1</v>
      </c>
      <c r="D56" s="18">
        <v>6926</v>
      </c>
      <c r="E56" s="73">
        <f>SUM(F56:K56)</f>
        <v>3600</v>
      </c>
      <c r="F56" s="18"/>
      <c r="G56" s="18">
        <v>292</v>
      </c>
      <c r="H56" s="18">
        <v>3208</v>
      </c>
      <c r="I56" s="18">
        <v>100</v>
      </c>
      <c r="J56" s="18"/>
      <c r="K56" s="18"/>
    </row>
    <row r="57" spans="1:11" s="10" customFormat="1" ht="15.75">
      <c r="A57" s="38" t="s">
        <v>20</v>
      </c>
      <c r="B57" s="8">
        <v>212</v>
      </c>
      <c r="C57" s="59" t="s">
        <v>2</v>
      </c>
      <c r="D57" s="18">
        <v>30</v>
      </c>
      <c r="E57" s="73">
        <f>SUM(F57:K57)</f>
        <v>20</v>
      </c>
      <c r="F57" s="18">
        <v>10</v>
      </c>
      <c r="G57" s="18">
        <v>10</v>
      </c>
      <c r="H57" s="18"/>
      <c r="I57" s="18"/>
      <c r="J57" s="18"/>
      <c r="K57" s="18"/>
    </row>
    <row r="58" spans="1:11" s="10" customFormat="1" ht="15.75">
      <c r="A58" s="38" t="s">
        <v>20</v>
      </c>
      <c r="B58" s="8">
        <v>213</v>
      </c>
      <c r="C58" s="59" t="s">
        <v>3</v>
      </c>
      <c r="D58" s="18">
        <v>2092</v>
      </c>
      <c r="E58" s="73">
        <f>SUM(F58:K58)</f>
        <v>1087.3</v>
      </c>
      <c r="F58" s="18"/>
      <c r="G58" s="18">
        <v>88</v>
      </c>
      <c r="H58" s="18">
        <v>969.3</v>
      </c>
      <c r="I58" s="18">
        <v>30</v>
      </c>
      <c r="J58" s="18"/>
      <c r="K58" s="18"/>
    </row>
    <row r="59" spans="1:11" s="7" customFormat="1" ht="15.75">
      <c r="A59" s="40" t="s">
        <v>20</v>
      </c>
      <c r="B59" s="5">
        <v>220</v>
      </c>
      <c r="C59" s="60" t="s">
        <v>4</v>
      </c>
      <c r="D59" s="25">
        <f aca="true" t="shared" si="25" ref="D59:K59">D60+D61+D62+D64+D65</f>
        <v>1625</v>
      </c>
      <c r="E59" s="72">
        <f t="shared" si="25"/>
        <v>833</v>
      </c>
      <c r="F59" s="25">
        <f t="shared" si="25"/>
        <v>100</v>
      </c>
      <c r="G59" s="25">
        <f t="shared" si="25"/>
        <v>70</v>
      </c>
      <c r="H59" s="25">
        <f t="shared" si="25"/>
        <v>0</v>
      </c>
      <c r="I59" s="25">
        <f t="shared" si="25"/>
        <v>663</v>
      </c>
      <c r="J59" s="25">
        <f t="shared" si="25"/>
        <v>0</v>
      </c>
      <c r="K59" s="25">
        <f t="shared" si="25"/>
        <v>0</v>
      </c>
    </row>
    <row r="60" spans="1:11" s="10" customFormat="1" ht="15.75">
      <c r="A60" s="38" t="s">
        <v>20</v>
      </c>
      <c r="B60" s="8">
        <v>221</v>
      </c>
      <c r="C60" s="59" t="s">
        <v>5</v>
      </c>
      <c r="D60" s="18">
        <v>45</v>
      </c>
      <c r="E60" s="73">
        <f aca="true" t="shared" si="26" ref="E60:E68">SUM(F60:K60)</f>
        <v>40</v>
      </c>
      <c r="F60" s="18">
        <v>20</v>
      </c>
      <c r="G60" s="18">
        <v>20</v>
      </c>
      <c r="H60" s="18"/>
      <c r="I60" s="18"/>
      <c r="J60" s="18"/>
      <c r="K60" s="18"/>
    </row>
    <row r="61" spans="1:11" s="10" customFormat="1" ht="15.75">
      <c r="A61" s="38" t="s">
        <v>20</v>
      </c>
      <c r="B61" s="8">
        <v>222</v>
      </c>
      <c r="C61" s="59" t="s">
        <v>6</v>
      </c>
      <c r="D61" s="18">
        <v>35</v>
      </c>
      <c r="E61" s="73">
        <f t="shared" si="26"/>
        <v>10</v>
      </c>
      <c r="F61" s="18">
        <v>10</v>
      </c>
      <c r="G61" s="18"/>
      <c r="H61" s="18"/>
      <c r="I61" s="18"/>
      <c r="J61" s="18"/>
      <c r="K61" s="18"/>
    </row>
    <row r="62" spans="1:11" s="10" customFormat="1" ht="15.75">
      <c r="A62" s="38" t="s">
        <v>20</v>
      </c>
      <c r="B62" s="8">
        <v>223</v>
      </c>
      <c r="C62" s="59" t="s">
        <v>7</v>
      </c>
      <c r="D62" s="18">
        <v>1135</v>
      </c>
      <c r="E62" s="73">
        <f t="shared" si="26"/>
        <v>663</v>
      </c>
      <c r="F62" s="18"/>
      <c r="G62" s="18"/>
      <c r="H62" s="18"/>
      <c r="I62" s="18">
        <v>663</v>
      </c>
      <c r="J62" s="18"/>
      <c r="K62" s="18"/>
    </row>
    <row r="63" spans="1:11" s="10" customFormat="1" ht="15.75" hidden="1">
      <c r="A63" s="38" t="s">
        <v>20</v>
      </c>
      <c r="B63" s="8">
        <v>224</v>
      </c>
      <c r="C63" s="59" t="s">
        <v>8</v>
      </c>
      <c r="D63" s="18">
        <v>0</v>
      </c>
      <c r="E63" s="73">
        <f t="shared" si="26"/>
        <v>0</v>
      </c>
      <c r="F63" s="18"/>
      <c r="G63" s="18"/>
      <c r="H63" s="18"/>
      <c r="I63" s="18"/>
      <c r="J63" s="18"/>
      <c r="K63" s="18"/>
    </row>
    <row r="64" spans="1:11" s="10" customFormat="1" ht="15.75">
      <c r="A64" s="38" t="s">
        <v>20</v>
      </c>
      <c r="B64" s="8">
        <v>225</v>
      </c>
      <c r="C64" s="59" t="s">
        <v>9</v>
      </c>
      <c r="D64" s="18">
        <v>140</v>
      </c>
      <c r="E64" s="73">
        <f t="shared" si="26"/>
        <v>50</v>
      </c>
      <c r="F64" s="18">
        <v>30</v>
      </c>
      <c r="G64" s="18">
        <v>20</v>
      </c>
      <c r="H64" s="18"/>
      <c r="I64" s="18"/>
      <c r="J64" s="18"/>
      <c r="K64" s="18"/>
    </row>
    <row r="65" spans="1:11" s="10" customFormat="1" ht="15.75">
      <c r="A65" s="38" t="s">
        <v>20</v>
      </c>
      <c r="B65" s="8">
        <v>226</v>
      </c>
      <c r="C65" s="59" t="s">
        <v>10</v>
      </c>
      <c r="D65" s="18">
        <v>270</v>
      </c>
      <c r="E65" s="73">
        <f t="shared" si="26"/>
        <v>70</v>
      </c>
      <c r="F65" s="18">
        <v>40</v>
      </c>
      <c r="G65" s="18">
        <v>30</v>
      </c>
      <c r="H65" s="18"/>
      <c r="I65" s="18"/>
      <c r="J65" s="18"/>
      <c r="K65" s="18"/>
    </row>
    <row r="66" spans="1:11" s="7" customFormat="1" ht="31.5">
      <c r="A66" s="40" t="s">
        <v>20</v>
      </c>
      <c r="B66" s="5">
        <v>251</v>
      </c>
      <c r="C66" s="59" t="s">
        <v>118</v>
      </c>
      <c r="D66" s="25">
        <v>0</v>
      </c>
      <c r="E66" s="72">
        <f t="shared" si="26"/>
        <v>0</v>
      </c>
      <c r="F66" s="25"/>
      <c r="G66" s="25"/>
      <c r="H66" s="25"/>
      <c r="I66" s="25"/>
      <c r="J66" s="25"/>
      <c r="K66" s="25"/>
    </row>
    <row r="67" spans="1:11" s="7" customFormat="1" ht="42" customHeight="1" hidden="1">
      <c r="A67" s="40" t="s">
        <v>20</v>
      </c>
      <c r="B67" s="5">
        <v>263</v>
      </c>
      <c r="C67" s="60" t="s">
        <v>44</v>
      </c>
      <c r="D67" s="25">
        <v>0</v>
      </c>
      <c r="E67" s="72">
        <f t="shared" si="26"/>
        <v>0</v>
      </c>
      <c r="F67" s="25">
        <v>0</v>
      </c>
      <c r="G67" s="25">
        <v>0</v>
      </c>
      <c r="H67" s="25">
        <v>0</v>
      </c>
      <c r="I67" s="25">
        <v>0</v>
      </c>
      <c r="J67" s="25"/>
      <c r="K67" s="25">
        <v>0</v>
      </c>
    </row>
    <row r="68" spans="1:11" s="7" customFormat="1" ht="15.75">
      <c r="A68" s="40" t="s">
        <v>20</v>
      </c>
      <c r="B68" s="5">
        <v>290</v>
      </c>
      <c r="C68" s="60" t="s">
        <v>12</v>
      </c>
      <c r="D68" s="25">
        <v>30</v>
      </c>
      <c r="E68" s="72">
        <f t="shared" si="26"/>
        <v>30</v>
      </c>
      <c r="F68" s="25">
        <v>20</v>
      </c>
      <c r="G68" s="25">
        <v>10</v>
      </c>
      <c r="H68" s="25">
        <v>0</v>
      </c>
      <c r="I68" s="25">
        <v>0</v>
      </c>
      <c r="J68" s="25"/>
      <c r="K68" s="25">
        <v>0</v>
      </c>
    </row>
    <row r="69" spans="1:11" s="7" customFormat="1" ht="15.75">
      <c r="A69" s="40" t="s">
        <v>20</v>
      </c>
      <c r="B69" s="5">
        <v>300</v>
      </c>
      <c r="C69" s="60" t="s">
        <v>13</v>
      </c>
      <c r="D69" s="25">
        <f aca="true" t="shared" si="27" ref="D69:I69">SUM(D70:D71)</f>
        <v>1342</v>
      </c>
      <c r="E69" s="72">
        <f t="shared" si="27"/>
        <v>210</v>
      </c>
      <c r="F69" s="25">
        <f t="shared" si="27"/>
        <v>38</v>
      </c>
      <c r="G69" s="25">
        <f t="shared" si="27"/>
        <v>90</v>
      </c>
      <c r="H69" s="25">
        <f t="shared" si="27"/>
        <v>0</v>
      </c>
      <c r="I69" s="25">
        <f t="shared" si="27"/>
        <v>82</v>
      </c>
      <c r="J69" s="25"/>
      <c r="K69" s="25">
        <f>SUM(K70:K71)</f>
        <v>0</v>
      </c>
    </row>
    <row r="70" spans="1:11" s="10" customFormat="1" ht="15.75">
      <c r="A70" s="38" t="s">
        <v>20</v>
      </c>
      <c r="B70" s="8">
        <v>310</v>
      </c>
      <c r="C70" s="59" t="s">
        <v>14</v>
      </c>
      <c r="D70" s="18">
        <v>1060</v>
      </c>
      <c r="E70" s="73">
        <f>SUM(F70:K70)</f>
        <v>60</v>
      </c>
      <c r="F70" s="18">
        <v>8</v>
      </c>
      <c r="G70" s="18">
        <v>20</v>
      </c>
      <c r="H70" s="18"/>
      <c r="I70" s="18">
        <v>32</v>
      </c>
      <c r="J70" s="18"/>
      <c r="K70" s="18"/>
    </row>
    <row r="71" spans="1:11" s="10" customFormat="1" ht="15.75">
      <c r="A71" s="38" t="s">
        <v>20</v>
      </c>
      <c r="B71" s="8">
        <v>340</v>
      </c>
      <c r="C71" s="59" t="s">
        <v>15</v>
      </c>
      <c r="D71" s="18">
        <v>282</v>
      </c>
      <c r="E71" s="73">
        <f>SUM(F71:K71)</f>
        <v>150</v>
      </c>
      <c r="F71" s="18">
        <v>30</v>
      </c>
      <c r="G71" s="18">
        <v>70</v>
      </c>
      <c r="H71" s="18"/>
      <c r="I71" s="18">
        <v>50</v>
      </c>
      <c r="J71" s="18"/>
      <c r="K71" s="18"/>
    </row>
    <row r="72" spans="1:11" s="10" customFormat="1" ht="15.75">
      <c r="A72" s="39"/>
      <c r="B72" s="12"/>
      <c r="C72" s="11" t="s">
        <v>18</v>
      </c>
      <c r="D72" s="19">
        <f aca="true" t="shared" si="28" ref="D72:K72">SUM(D55,D59,D67,D68,D69,D66)</f>
        <v>12045</v>
      </c>
      <c r="E72" s="72">
        <f t="shared" si="28"/>
        <v>5780.3</v>
      </c>
      <c r="F72" s="19">
        <f t="shared" si="28"/>
        <v>168</v>
      </c>
      <c r="G72" s="19">
        <f t="shared" si="28"/>
        <v>560</v>
      </c>
      <c r="H72" s="19">
        <f t="shared" si="28"/>
        <v>4177.3</v>
      </c>
      <c r="I72" s="19">
        <f t="shared" si="28"/>
        <v>875</v>
      </c>
      <c r="J72" s="19">
        <f t="shared" si="28"/>
        <v>0</v>
      </c>
      <c r="K72" s="19">
        <f t="shared" si="28"/>
        <v>0</v>
      </c>
    </row>
    <row r="73" spans="1:11" s="7" customFormat="1" ht="22.5" customHeight="1" hidden="1">
      <c r="A73" s="40" t="s">
        <v>67</v>
      </c>
      <c r="B73" s="5"/>
      <c r="C73" s="60"/>
      <c r="D73" s="25">
        <f aca="true" t="shared" si="29" ref="D73:I73">SUM(D74:D76)</f>
        <v>0</v>
      </c>
      <c r="E73" s="72">
        <f t="shared" si="29"/>
        <v>0</v>
      </c>
      <c r="F73" s="25">
        <f t="shared" si="29"/>
        <v>0</v>
      </c>
      <c r="G73" s="25">
        <f t="shared" si="29"/>
        <v>0</v>
      </c>
      <c r="H73" s="25">
        <f t="shared" si="29"/>
        <v>0</v>
      </c>
      <c r="I73" s="25">
        <f t="shared" si="29"/>
        <v>0</v>
      </c>
      <c r="J73" s="25"/>
      <c r="K73" s="25">
        <f>SUM(K74:K76)</f>
        <v>0</v>
      </c>
    </row>
    <row r="74" spans="1:11" s="10" customFormat="1" ht="15.75" hidden="1">
      <c r="A74" s="38" t="s">
        <v>67</v>
      </c>
      <c r="B74" s="8">
        <v>211</v>
      </c>
      <c r="C74" s="59" t="s">
        <v>1</v>
      </c>
      <c r="D74" s="18"/>
      <c r="E74" s="73"/>
      <c r="F74" s="18"/>
      <c r="G74" s="18"/>
      <c r="H74" s="18"/>
      <c r="I74" s="18"/>
      <c r="J74" s="18"/>
      <c r="K74" s="18"/>
    </row>
    <row r="75" spans="1:11" s="10" customFormat="1" ht="15.75" hidden="1">
      <c r="A75" s="38" t="s">
        <v>67</v>
      </c>
      <c r="B75" s="8">
        <v>212</v>
      </c>
      <c r="C75" s="59" t="s">
        <v>2</v>
      </c>
      <c r="D75" s="18"/>
      <c r="E75" s="73"/>
      <c r="F75" s="18"/>
      <c r="G75" s="18"/>
      <c r="H75" s="18"/>
      <c r="I75" s="18"/>
      <c r="J75" s="18"/>
      <c r="K75" s="18"/>
    </row>
    <row r="76" spans="1:11" s="10" customFormat="1" ht="15.75" hidden="1">
      <c r="A76" s="38" t="s">
        <v>67</v>
      </c>
      <c r="B76" s="8">
        <v>213</v>
      </c>
      <c r="C76" s="59" t="s">
        <v>3</v>
      </c>
      <c r="D76" s="18"/>
      <c r="E76" s="73"/>
      <c r="F76" s="18"/>
      <c r="G76" s="18"/>
      <c r="H76" s="18"/>
      <c r="I76" s="18"/>
      <c r="J76" s="18"/>
      <c r="K76" s="18"/>
    </row>
    <row r="77" spans="1:11" s="7" customFormat="1" ht="15.75" hidden="1">
      <c r="A77" s="40" t="s">
        <v>67</v>
      </c>
      <c r="B77" s="5">
        <v>220</v>
      </c>
      <c r="C77" s="60" t="s">
        <v>4</v>
      </c>
      <c r="D77" s="25">
        <f aca="true" t="shared" si="30" ref="D77:I77">SUM(D78:D84)</f>
        <v>0</v>
      </c>
      <c r="E77" s="72">
        <f t="shared" si="30"/>
        <v>0</v>
      </c>
      <c r="F77" s="25">
        <f t="shared" si="30"/>
        <v>0</v>
      </c>
      <c r="G77" s="25">
        <f t="shared" si="30"/>
        <v>0</v>
      </c>
      <c r="H77" s="25">
        <f t="shared" si="30"/>
        <v>0</v>
      </c>
      <c r="I77" s="25">
        <f t="shared" si="30"/>
        <v>0</v>
      </c>
      <c r="J77" s="25"/>
      <c r="K77" s="25">
        <f>SUM(K78:K84)</f>
        <v>0</v>
      </c>
    </row>
    <row r="78" spans="1:11" s="10" customFormat="1" ht="15.75" hidden="1">
      <c r="A78" s="38" t="s">
        <v>67</v>
      </c>
      <c r="B78" s="8">
        <v>221</v>
      </c>
      <c r="C78" s="59" t="s">
        <v>5</v>
      </c>
      <c r="D78" s="18"/>
      <c r="E78" s="73"/>
      <c r="F78" s="18"/>
      <c r="G78" s="18"/>
      <c r="H78" s="18"/>
      <c r="I78" s="18"/>
      <c r="J78" s="18"/>
      <c r="K78" s="18"/>
    </row>
    <row r="79" spans="1:11" s="10" customFormat="1" ht="15.75" hidden="1">
      <c r="A79" s="38" t="s">
        <v>67</v>
      </c>
      <c r="B79" s="8">
        <v>222</v>
      </c>
      <c r="C79" s="59" t="s">
        <v>6</v>
      </c>
      <c r="D79" s="18"/>
      <c r="E79" s="73"/>
      <c r="F79" s="18"/>
      <c r="G79" s="18"/>
      <c r="H79" s="18"/>
      <c r="I79" s="18"/>
      <c r="J79" s="18"/>
      <c r="K79" s="18"/>
    </row>
    <row r="80" spans="1:11" s="10" customFormat="1" ht="15.75" hidden="1">
      <c r="A80" s="38" t="s">
        <v>67</v>
      </c>
      <c r="B80" s="8">
        <v>223</v>
      </c>
      <c r="C80" s="59" t="s">
        <v>7</v>
      </c>
      <c r="D80" s="18"/>
      <c r="E80" s="73"/>
      <c r="F80" s="18"/>
      <c r="G80" s="18"/>
      <c r="H80" s="18"/>
      <c r="I80" s="18"/>
      <c r="J80" s="18"/>
      <c r="K80" s="18"/>
    </row>
    <row r="81" spans="1:11" s="10" customFormat="1" ht="15.75" hidden="1">
      <c r="A81" s="38" t="s">
        <v>67</v>
      </c>
      <c r="B81" s="8">
        <v>224</v>
      </c>
      <c r="C81" s="59" t="s">
        <v>8</v>
      </c>
      <c r="D81" s="18"/>
      <c r="E81" s="73"/>
      <c r="F81" s="18"/>
      <c r="G81" s="18"/>
      <c r="H81" s="18"/>
      <c r="I81" s="18"/>
      <c r="J81" s="18"/>
      <c r="K81" s="18"/>
    </row>
    <row r="82" spans="1:11" s="10" customFormat="1" ht="15.75" hidden="1">
      <c r="A82" s="38" t="s">
        <v>67</v>
      </c>
      <c r="B82" s="8">
        <v>225</v>
      </c>
      <c r="C82" s="59" t="s">
        <v>9</v>
      </c>
      <c r="D82" s="18"/>
      <c r="E82" s="73"/>
      <c r="F82" s="18"/>
      <c r="G82" s="18"/>
      <c r="H82" s="18"/>
      <c r="I82" s="18"/>
      <c r="J82" s="18"/>
      <c r="K82" s="18"/>
    </row>
    <row r="83" spans="1:11" s="10" customFormat="1" ht="15.75" hidden="1">
      <c r="A83" s="38" t="s">
        <v>67</v>
      </c>
      <c r="B83" s="8">
        <v>226</v>
      </c>
      <c r="C83" s="59" t="s">
        <v>10</v>
      </c>
      <c r="D83" s="18"/>
      <c r="E83" s="73"/>
      <c r="F83" s="18"/>
      <c r="G83" s="18"/>
      <c r="H83" s="18"/>
      <c r="I83" s="18"/>
      <c r="J83" s="18"/>
      <c r="K83" s="18"/>
    </row>
    <row r="84" spans="1:11" s="7" customFormat="1" ht="28.5" customHeight="1">
      <c r="A84" s="38" t="s">
        <v>67</v>
      </c>
      <c r="B84" s="8">
        <v>251</v>
      </c>
      <c r="C84" s="59" t="s">
        <v>118</v>
      </c>
      <c r="D84" s="25">
        <v>0</v>
      </c>
      <c r="E84" s="72">
        <f>SUM(F84:K84)</f>
        <v>0</v>
      </c>
      <c r="F84" s="25"/>
      <c r="G84" s="25"/>
      <c r="H84" s="25"/>
      <c r="I84" s="25"/>
      <c r="J84" s="25"/>
      <c r="K84" s="25"/>
    </row>
    <row r="85" spans="1:11" s="7" customFormat="1" ht="31.5" hidden="1">
      <c r="A85" s="40" t="s">
        <v>67</v>
      </c>
      <c r="B85" s="5">
        <v>263</v>
      </c>
      <c r="C85" s="60" t="s">
        <v>44</v>
      </c>
      <c r="D85" s="25">
        <v>0</v>
      </c>
      <c r="E85" s="72">
        <v>0</v>
      </c>
      <c r="F85" s="25">
        <v>0</v>
      </c>
      <c r="G85" s="25">
        <v>0</v>
      </c>
      <c r="H85" s="25">
        <v>0</v>
      </c>
      <c r="I85" s="25">
        <v>0</v>
      </c>
      <c r="J85" s="25"/>
      <c r="K85" s="25">
        <v>0</v>
      </c>
    </row>
    <row r="86" spans="1:11" s="7" customFormat="1" ht="15.75" hidden="1">
      <c r="A86" s="40" t="s">
        <v>67</v>
      </c>
      <c r="B86" s="5">
        <v>290</v>
      </c>
      <c r="C86" s="60" t="s">
        <v>12</v>
      </c>
      <c r="D86" s="25">
        <v>0</v>
      </c>
      <c r="E86" s="72">
        <v>0</v>
      </c>
      <c r="F86" s="25">
        <v>0</v>
      </c>
      <c r="G86" s="25">
        <v>0</v>
      </c>
      <c r="H86" s="25">
        <v>0</v>
      </c>
      <c r="I86" s="25">
        <v>0</v>
      </c>
      <c r="J86" s="25"/>
      <c r="K86" s="25">
        <v>0</v>
      </c>
    </row>
    <row r="87" spans="1:11" s="7" customFormat="1" ht="15.75" hidden="1">
      <c r="A87" s="40" t="s">
        <v>67</v>
      </c>
      <c r="B87" s="5">
        <v>300</v>
      </c>
      <c r="C87" s="60" t="s">
        <v>13</v>
      </c>
      <c r="D87" s="25">
        <f aca="true" t="shared" si="31" ref="D87:I87">SUM(D88:D89)</f>
        <v>0</v>
      </c>
      <c r="E87" s="72">
        <f t="shared" si="31"/>
        <v>0</v>
      </c>
      <c r="F87" s="25">
        <f t="shared" si="31"/>
        <v>0</v>
      </c>
      <c r="G87" s="25">
        <f t="shared" si="31"/>
        <v>0</v>
      </c>
      <c r="H87" s="25">
        <f t="shared" si="31"/>
        <v>0</v>
      </c>
      <c r="I87" s="25">
        <f t="shared" si="31"/>
        <v>0</v>
      </c>
      <c r="J87" s="25"/>
      <c r="K87" s="25">
        <f>SUM(K88:K89)</f>
        <v>0</v>
      </c>
    </row>
    <row r="88" spans="1:11" s="10" customFormat="1" ht="15.75" hidden="1">
      <c r="A88" s="38" t="s">
        <v>67</v>
      </c>
      <c r="B88" s="8">
        <v>310</v>
      </c>
      <c r="C88" s="59" t="s">
        <v>14</v>
      </c>
      <c r="D88" s="18"/>
      <c r="E88" s="73"/>
      <c r="F88" s="18"/>
      <c r="G88" s="18"/>
      <c r="H88" s="18"/>
      <c r="I88" s="18"/>
      <c r="J88" s="18"/>
      <c r="K88" s="18"/>
    </row>
    <row r="89" spans="1:11" s="10" customFormat="1" ht="15.75" hidden="1">
      <c r="A89" s="38" t="s">
        <v>67</v>
      </c>
      <c r="B89" s="8">
        <v>340</v>
      </c>
      <c r="C89" s="59" t="s">
        <v>15</v>
      </c>
      <c r="D89" s="18"/>
      <c r="E89" s="73"/>
      <c r="F89" s="18"/>
      <c r="G89" s="18"/>
      <c r="H89" s="18"/>
      <c r="I89" s="18"/>
      <c r="J89" s="18"/>
      <c r="K89" s="18"/>
    </row>
    <row r="90" spans="1:11" s="10" customFormat="1" ht="15.75">
      <c r="A90" s="39"/>
      <c r="B90" s="12"/>
      <c r="C90" s="11" t="s">
        <v>18</v>
      </c>
      <c r="D90" s="19">
        <f aca="true" t="shared" si="32" ref="D90:K90">D84</f>
        <v>0</v>
      </c>
      <c r="E90" s="72">
        <f t="shared" si="32"/>
        <v>0</v>
      </c>
      <c r="F90" s="19">
        <f t="shared" si="32"/>
        <v>0</v>
      </c>
      <c r="G90" s="19">
        <f t="shared" si="32"/>
        <v>0</v>
      </c>
      <c r="H90" s="19">
        <f t="shared" si="32"/>
        <v>0</v>
      </c>
      <c r="I90" s="19">
        <f t="shared" si="32"/>
        <v>0</v>
      </c>
      <c r="J90" s="19">
        <f t="shared" si="32"/>
        <v>0</v>
      </c>
      <c r="K90" s="19">
        <f t="shared" si="32"/>
        <v>0</v>
      </c>
    </row>
    <row r="91" spans="1:11" s="13" customFormat="1" ht="15">
      <c r="A91" s="41" t="s">
        <v>82</v>
      </c>
      <c r="B91" s="16">
        <v>290</v>
      </c>
      <c r="C91" s="17" t="s">
        <v>83</v>
      </c>
      <c r="D91" s="24">
        <v>0</v>
      </c>
      <c r="E91" s="74">
        <f>SUM(F91:K91)</f>
        <v>0</v>
      </c>
      <c r="F91" s="24"/>
      <c r="G91" s="24">
        <v>0</v>
      </c>
      <c r="H91" s="24">
        <v>0</v>
      </c>
      <c r="I91" s="24"/>
      <c r="J91" s="24"/>
      <c r="K91" s="24">
        <v>0</v>
      </c>
    </row>
    <row r="92" spans="1:11" s="13" customFormat="1" ht="15" hidden="1">
      <c r="A92" s="41" t="s">
        <v>24</v>
      </c>
      <c r="B92" s="16">
        <v>231</v>
      </c>
      <c r="C92" s="17" t="s">
        <v>25</v>
      </c>
      <c r="D92" s="24">
        <v>0</v>
      </c>
      <c r="E92" s="74">
        <f>SUM(F92:K92)</f>
        <v>0</v>
      </c>
      <c r="F92" s="24">
        <v>0</v>
      </c>
      <c r="G92" s="24">
        <v>0</v>
      </c>
      <c r="H92" s="24">
        <v>0</v>
      </c>
      <c r="I92" s="24">
        <v>0</v>
      </c>
      <c r="J92" s="24"/>
      <c r="K92" s="24">
        <v>0</v>
      </c>
    </row>
    <row r="93" spans="1:11" s="13" customFormat="1" ht="15">
      <c r="A93" s="41" t="s">
        <v>24</v>
      </c>
      <c r="B93" s="16">
        <v>290</v>
      </c>
      <c r="C93" s="17" t="s">
        <v>26</v>
      </c>
      <c r="D93" s="24">
        <v>15</v>
      </c>
      <c r="E93" s="74">
        <f>SUM(F93:K93)</f>
        <v>15</v>
      </c>
      <c r="F93" s="24">
        <v>15</v>
      </c>
      <c r="G93" s="24">
        <v>0</v>
      </c>
      <c r="H93" s="24">
        <v>0</v>
      </c>
      <c r="I93" s="24"/>
      <c r="J93" s="24"/>
      <c r="K93" s="24">
        <v>0</v>
      </c>
    </row>
    <row r="94" spans="1:11" s="13" customFormat="1" ht="15" hidden="1">
      <c r="A94" s="41" t="s">
        <v>101</v>
      </c>
      <c r="B94" s="16">
        <v>226</v>
      </c>
      <c r="C94" s="17" t="s">
        <v>27</v>
      </c>
      <c r="D94" s="24">
        <v>0</v>
      </c>
      <c r="E94" s="74">
        <f>SUM(F94:K94)</f>
        <v>0</v>
      </c>
      <c r="F94" s="24">
        <v>0</v>
      </c>
      <c r="G94" s="24">
        <v>0</v>
      </c>
      <c r="H94" s="24">
        <v>0</v>
      </c>
      <c r="I94" s="24">
        <v>0</v>
      </c>
      <c r="J94" s="24"/>
      <c r="K94" s="24">
        <v>0</v>
      </c>
    </row>
    <row r="95" spans="1:11" s="13" customFormat="1" ht="15">
      <c r="A95" s="41" t="s">
        <v>101</v>
      </c>
      <c r="B95" s="16">
        <v>290</v>
      </c>
      <c r="C95" s="17" t="s">
        <v>27</v>
      </c>
      <c r="D95" s="24">
        <v>35</v>
      </c>
      <c r="E95" s="74">
        <f>SUM(F95:K95)</f>
        <v>10</v>
      </c>
      <c r="F95" s="24">
        <v>5</v>
      </c>
      <c r="G95" s="24">
        <v>5</v>
      </c>
      <c r="H95" s="24">
        <v>0</v>
      </c>
      <c r="I95" s="24">
        <v>0</v>
      </c>
      <c r="J95" s="24"/>
      <c r="K95" s="24">
        <v>0</v>
      </c>
    </row>
    <row r="96" spans="1:11" s="28" customFormat="1" ht="18.75">
      <c r="A96" s="127" t="s">
        <v>28</v>
      </c>
      <c r="B96" s="128"/>
      <c r="C96" s="128"/>
      <c r="D96" s="26">
        <f aca="true" t="shared" si="33" ref="D96:K96">SUM(D33,D54,D72,D92,D93,D95,D94,D90,D91)</f>
        <v>13840</v>
      </c>
      <c r="E96" s="75">
        <f t="shared" si="33"/>
        <v>7087.3</v>
      </c>
      <c r="F96" s="26">
        <f t="shared" si="33"/>
        <v>192</v>
      </c>
      <c r="G96" s="26">
        <f t="shared" si="33"/>
        <v>1140</v>
      </c>
      <c r="H96" s="26">
        <f t="shared" si="33"/>
        <v>4880.3</v>
      </c>
      <c r="I96" s="26">
        <f t="shared" si="33"/>
        <v>875</v>
      </c>
      <c r="J96" s="26">
        <f t="shared" si="33"/>
        <v>0</v>
      </c>
      <c r="K96" s="26">
        <f t="shared" si="33"/>
        <v>0</v>
      </c>
    </row>
    <row r="97" spans="1:11" s="10" customFormat="1" ht="21.75" customHeight="1">
      <c r="A97" s="34" t="s">
        <v>22</v>
      </c>
      <c r="B97" s="14"/>
      <c r="C97" s="15"/>
      <c r="D97" s="15"/>
      <c r="E97" s="76"/>
      <c r="F97" s="15"/>
      <c r="G97" s="15"/>
      <c r="H97" s="15"/>
      <c r="I97" s="15"/>
      <c r="J97" s="15"/>
      <c r="K97" s="15"/>
    </row>
    <row r="98" spans="1:11" s="10" customFormat="1" ht="30.75" customHeight="1">
      <c r="A98" s="40" t="s">
        <v>23</v>
      </c>
      <c r="B98" s="5">
        <v>210</v>
      </c>
      <c r="C98" s="60" t="s">
        <v>30</v>
      </c>
      <c r="D98" s="20">
        <f aca="true" t="shared" si="34" ref="D98:K98">SUM(D99:D101)</f>
        <v>302</v>
      </c>
      <c r="E98" s="109">
        <f t="shared" si="34"/>
        <v>220</v>
      </c>
      <c r="F98" s="20">
        <f t="shared" si="34"/>
        <v>0</v>
      </c>
      <c r="G98" s="20">
        <f t="shared" si="34"/>
        <v>0</v>
      </c>
      <c r="H98" s="20">
        <f t="shared" si="34"/>
        <v>0</v>
      </c>
      <c r="I98" s="20">
        <f t="shared" si="34"/>
        <v>0</v>
      </c>
      <c r="J98" s="20">
        <f t="shared" si="34"/>
        <v>0</v>
      </c>
      <c r="K98" s="111">
        <f t="shared" si="34"/>
        <v>220</v>
      </c>
    </row>
    <row r="99" spans="1:11" s="10" customFormat="1" ht="15.75">
      <c r="A99" s="38" t="s">
        <v>23</v>
      </c>
      <c r="B99" s="8">
        <v>211</v>
      </c>
      <c r="C99" s="59" t="s">
        <v>1</v>
      </c>
      <c r="D99" s="9">
        <v>232</v>
      </c>
      <c r="E99" s="105">
        <f>SUM(F99:K99)</f>
        <v>169</v>
      </c>
      <c r="F99" s="9"/>
      <c r="G99" s="9"/>
      <c r="H99" s="9"/>
      <c r="I99" s="9"/>
      <c r="J99" s="9"/>
      <c r="K99" s="80">
        <v>169</v>
      </c>
    </row>
    <row r="100" spans="1:11" s="10" customFormat="1" ht="15.75" hidden="1">
      <c r="A100" s="38" t="s">
        <v>23</v>
      </c>
      <c r="B100" s="8">
        <v>212</v>
      </c>
      <c r="C100" s="59" t="s">
        <v>2</v>
      </c>
      <c r="D100" s="9">
        <v>0</v>
      </c>
      <c r="E100" s="105">
        <f>SUM(F100:K100)</f>
        <v>0</v>
      </c>
      <c r="F100" s="9"/>
      <c r="G100" s="9"/>
      <c r="H100" s="9"/>
      <c r="I100" s="9"/>
      <c r="J100" s="9"/>
      <c r="K100" s="80"/>
    </row>
    <row r="101" spans="1:11" s="10" customFormat="1" ht="15.75">
      <c r="A101" s="38" t="s">
        <v>23</v>
      </c>
      <c r="B101" s="8">
        <v>213</v>
      </c>
      <c r="C101" s="59" t="s">
        <v>3</v>
      </c>
      <c r="D101" s="9">
        <v>70</v>
      </c>
      <c r="E101" s="105">
        <f>SUM(F101:K101)</f>
        <v>51</v>
      </c>
      <c r="F101" s="9"/>
      <c r="G101" s="9"/>
      <c r="H101" s="9"/>
      <c r="I101" s="9"/>
      <c r="J101" s="9"/>
      <c r="K101" s="123">
        <v>51</v>
      </c>
    </row>
    <row r="102" spans="1:11" s="10" customFormat="1" ht="15.75">
      <c r="A102" s="40" t="s">
        <v>23</v>
      </c>
      <c r="B102" s="5">
        <v>220</v>
      </c>
      <c r="C102" s="60" t="s">
        <v>4</v>
      </c>
      <c r="D102" s="6">
        <f aca="true" t="shared" si="35" ref="D102:K102">SUM(D103:D108)</f>
        <v>8</v>
      </c>
      <c r="E102" s="109">
        <f t="shared" si="35"/>
        <v>4</v>
      </c>
      <c r="F102" s="6">
        <f t="shared" si="35"/>
        <v>0</v>
      </c>
      <c r="G102" s="6">
        <f t="shared" si="35"/>
        <v>0</v>
      </c>
      <c r="H102" s="6">
        <f t="shared" si="35"/>
        <v>0</v>
      </c>
      <c r="I102" s="6">
        <f t="shared" si="35"/>
        <v>0</v>
      </c>
      <c r="J102" s="6">
        <f t="shared" si="35"/>
        <v>0</v>
      </c>
      <c r="K102" s="112">
        <f t="shared" si="35"/>
        <v>4</v>
      </c>
    </row>
    <row r="103" spans="1:11" s="10" customFormat="1" ht="15.75">
      <c r="A103" s="38" t="s">
        <v>23</v>
      </c>
      <c r="B103" s="8">
        <v>221</v>
      </c>
      <c r="C103" s="59" t="s">
        <v>5</v>
      </c>
      <c r="D103" s="9">
        <v>8</v>
      </c>
      <c r="E103" s="105">
        <f aca="true" t="shared" si="36" ref="E103:E108">SUM(F103:K103)</f>
        <v>4</v>
      </c>
      <c r="F103" s="9"/>
      <c r="G103" s="9"/>
      <c r="H103" s="9"/>
      <c r="I103" s="9"/>
      <c r="J103" s="9"/>
      <c r="K103" s="80">
        <v>4</v>
      </c>
    </row>
    <row r="104" spans="1:11" s="10" customFormat="1" ht="15.75" hidden="1">
      <c r="A104" s="38" t="s">
        <v>23</v>
      </c>
      <c r="B104" s="8">
        <v>222</v>
      </c>
      <c r="C104" s="59" t="s">
        <v>6</v>
      </c>
      <c r="D104" s="9">
        <v>0</v>
      </c>
      <c r="E104" s="105">
        <f t="shared" si="36"/>
        <v>0</v>
      </c>
      <c r="F104" s="9"/>
      <c r="G104" s="9"/>
      <c r="H104" s="9"/>
      <c r="I104" s="9"/>
      <c r="J104" s="9"/>
      <c r="K104" s="80"/>
    </row>
    <row r="105" spans="1:11" s="10" customFormat="1" ht="15.75" hidden="1">
      <c r="A105" s="38" t="s">
        <v>23</v>
      </c>
      <c r="B105" s="8">
        <v>223</v>
      </c>
      <c r="C105" s="59" t="s">
        <v>7</v>
      </c>
      <c r="D105" s="9">
        <v>0</v>
      </c>
      <c r="E105" s="105">
        <f t="shared" si="36"/>
        <v>0</v>
      </c>
      <c r="F105" s="9"/>
      <c r="G105" s="9"/>
      <c r="H105" s="9"/>
      <c r="I105" s="9"/>
      <c r="J105" s="9"/>
      <c r="K105" s="80"/>
    </row>
    <row r="106" spans="1:11" s="10" customFormat="1" ht="15.75" hidden="1">
      <c r="A106" s="38" t="s">
        <v>23</v>
      </c>
      <c r="B106" s="8">
        <v>224</v>
      </c>
      <c r="C106" s="59" t="s">
        <v>8</v>
      </c>
      <c r="D106" s="9">
        <v>0</v>
      </c>
      <c r="E106" s="105">
        <f t="shared" si="36"/>
        <v>0</v>
      </c>
      <c r="F106" s="9"/>
      <c r="G106" s="9"/>
      <c r="H106" s="9"/>
      <c r="I106" s="9"/>
      <c r="J106" s="9"/>
      <c r="K106" s="80"/>
    </row>
    <row r="107" spans="1:11" s="10" customFormat="1" ht="15.75" hidden="1">
      <c r="A107" s="38" t="s">
        <v>23</v>
      </c>
      <c r="B107" s="8">
        <v>225</v>
      </c>
      <c r="C107" s="59" t="s">
        <v>9</v>
      </c>
      <c r="D107" s="9">
        <v>0</v>
      </c>
      <c r="E107" s="105">
        <f t="shared" si="36"/>
        <v>0</v>
      </c>
      <c r="F107" s="9"/>
      <c r="G107" s="9"/>
      <c r="H107" s="9"/>
      <c r="I107" s="9"/>
      <c r="J107" s="9"/>
      <c r="K107" s="80"/>
    </row>
    <row r="108" spans="1:11" s="10" customFormat="1" ht="15.75">
      <c r="A108" s="38" t="s">
        <v>23</v>
      </c>
      <c r="B108" s="8">
        <v>226</v>
      </c>
      <c r="C108" s="59" t="s">
        <v>10</v>
      </c>
      <c r="D108" s="9">
        <v>0</v>
      </c>
      <c r="E108" s="105">
        <f t="shared" si="36"/>
        <v>0</v>
      </c>
      <c r="F108" s="9"/>
      <c r="G108" s="9"/>
      <c r="H108" s="9"/>
      <c r="I108" s="9"/>
      <c r="J108" s="9"/>
      <c r="K108" s="80"/>
    </row>
    <row r="109" spans="1:11" s="7" customFormat="1" ht="15.75">
      <c r="A109" s="40" t="s">
        <v>23</v>
      </c>
      <c r="B109" s="5">
        <v>300</v>
      </c>
      <c r="C109" s="60" t="s">
        <v>13</v>
      </c>
      <c r="D109" s="6">
        <f aca="true" t="shared" si="37" ref="D109:K109">SUM(D110:D111)</f>
        <v>35</v>
      </c>
      <c r="E109" s="109">
        <f t="shared" si="37"/>
        <v>6.6</v>
      </c>
      <c r="F109" s="6">
        <f t="shared" si="37"/>
        <v>0</v>
      </c>
      <c r="G109" s="6">
        <f t="shared" si="37"/>
        <v>0</v>
      </c>
      <c r="H109" s="6">
        <f t="shared" si="37"/>
        <v>0</v>
      </c>
      <c r="I109" s="6">
        <f t="shared" si="37"/>
        <v>0</v>
      </c>
      <c r="J109" s="6">
        <f t="shared" si="37"/>
        <v>0</v>
      </c>
      <c r="K109" s="112">
        <f t="shared" si="37"/>
        <v>6.6</v>
      </c>
    </row>
    <row r="110" spans="1:11" s="10" customFormat="1" ht="15.75">
      <c r="A110" s="38" t="s">
        <v>23</v>
      </c>
      <c r="B110" s="8">
        <v>310</v>
      </c>
      <c r="C110" s="59" t="s">
        <v>14</v>
      </c>
      <c r="D110" s="9">
        <v>15</v>
      </c>
      <c r="E110" s="105">
        <f>SUM(F110:K110)</f>
        <v>2</v>
      </c>
      <c r="F110" s="9"/>
      <c r="G110" s="9"/>
      <c r="H110" s="9"/>
      <c r="I110" s="9"/>
      <c r="J110" s="9"/>
      <c r="K110" s="80">
        <v>2</v>
      </c>
    </row>
    <row r="111" spans="1:11" s="10" customFormat="1" ht="15.75">
      <c r="A111" s="38" t="s">
        <v>23</v>
      </c>
      <c r="B111" s="8">
        <v>340</v>
      </c>
      <c r="C111" s="59" t="s">
        <v>15</v>
      </c>
      <c r="D111" s="9">
        <v>20</v>
      </c>
      <c r="E111" s="105">
        <f>SUM(F111:K111)</f>
        <v>4.6</v>
      </c>
      <c r="F111" s="9"/>
      <c r="G111" s="9"/>
      <c r="H111" s="9"/>
      <c r="I111" s="9"/>
      <c r="J111" s="9"/>
      <c r="K111" s="123">
        <v>4.6</v>
      </c>
    </row>
    <row r="112" spans="1:11" s="29" customFormat="1" ht="18.75">
      <c r="A112" s="127" t="s">
        <v>29</v>
      </c>
      <c r="B112" s="128"/>
      <c r="C112" s="128"/>
      <c r="D112" s="27">
        <f aca="true" t="shared" si="38" ref="D112:K112">SUM(D98,D102,D109)</f>
        <v>345</v>
      </c>
      <c r="E112" s="110">
        <f t="shared" si="38"/>
        <v>230.6</v>
      </c>
      <c r="F112" s="27">
        <f t="shared" si="38"/>
        <v>0</v>
      </c>
      <c r="G112" s="27">
        <f t="shared" si="38"/>
        <v>0</v>
      </c>
      <c r="H112" s="27">
        <f t="shared" si="38"/>
        <v>0</v>
      </c>
      <c r="I112" s="27">
        <f t="shared" si="38"/>
        <v>0</v>
      </c>
      <c r="J112" s="27">
        <f t="shared" si="38"/>
        <v>0</v>
      </c>
      <c r="K112" s="106">
        <f t="shared" si="38"/>
        <v>230.6</v>
      </c>
    </row>
    <row r="113" spans="1:11" s="52" customFormat="1" ht="31.5" customHeight="1" hidden="1">
      <c r="A113" s="134" t="s">
        <v>66</v>
      </c>
      <c r="B113" s="135"/>
      <c r="C113" s="136"/>
      <c r="D113" s="30"/>
      <c r="E113" s="77"/>
      <c r="F113" s="30"/>
      <c r="G113" s="30"/>
      <c r="H113" s="30"/>
      <c r="I113" s="30"/>
      <c r="J113" s="30"/>
      <c r="K113" s="30"/>
    </row>
    <row r="114" spans="1:11" s="53" customFormat="1" ht="32.25" customHeight="1" hidden="1">
      <c r="A114" s="42" t="s">
        <v>68</v>
      </c>
      <c r="B114" s="22" t="s">
        <v>47</v>
      </c>
      <c r="C114" s="59" t="s">
        <v>74</v>
      </c>
      <c r="D114" s="21"/>
      <c r="E114" s="76"/>
      <c r="F114" s="21"/>
      <c r="G114" s="21"/>
      <c r="H114" s="21"/>
      <c r="I114" s="21"/>
      <c r="J114" s="21"/>
      <c r="K114" s="21"/>
    </row>
    <row r="115" spans="1:11" s="53" customFormat="1" ht="18" customHeight="1" hidden="1">
      <c r="A115" s="42" t="s">
        <v>65</v>
      </c>
      <c r="B115" s="22" t="s">
        <v>50</v>
      </c>
      <c r="C115" s="59" t="s">
        <v>73</v>
      </c>
      <c r="D115" s="21"/>
      <c r="E115" s="76"/>
      <c r="F115" s="21"/>
      <c r="G115" s="21"/>
      <c r="H115" s="21"/>
      <c r="I115" s="21"/>
      <c r="J115" s="21"/>
      <c r="K115" s="21"/>
    </row>
    <row r="116" spans="1:11" s="53" customFormat="1" ht="14.25" customHeight="1" hidden="1">
      <c r="A116" s="42" t="s">
        <v>65</v>
      </c>
      <c r="B116" s="22" t="s">
        <v>47</v>
      </c>
      <c r="C116" s="59" t="s">
        <v>73</v>
      </c>
      <c r="D116" s="21"/>
      <c r="E116" s="76"/>
      <c r="F116" s="21"/>
      <c r="G116" s="21"/>
      <c r="H116" s="21"/>
      <c r="I116" s="21"/>
      <c r="J116" s="21"/>
      <c r="K116" s="21"/>
    </row>
    <row r="117" spans="1:11" s="53" customFormat="1" ht="15.75" customHeight="1" hidden="1">
      <c r="A117" s="42" t="s">
        <v>65</v>
      </c>
      <c r="B117" s="22" t="s">
        <v>49</v>
      </c>
      <c r="C117" s="59" t="s">
        <v>73</v>
      </c>
      <c r="D117" s="21"/>
      <c r="E117" s="76"/>
      <c r="F117" s="21"/>
      <c r="G117" s="21"/>
      <c r="H117" s="21"/>
      <c r="I117" s="21"/>
      <c r="J117" s="21"/>
      <c r="K117" s="21"/>
    </row>
    <row r="118" spans="1:11" s="53" customFormat="1" ht="18" customHeight="1" hidden="1">
      <c r="A118" s="42" t="s">
        <v>65</v>
      </c>
      <c r="B118" s="22" t="s">
        <v>54</v>
      </c>
      <c r="C118" s="59" t="s">
        <v>73</v>
      </c>
      <c r="D118" s="21"/>
      <c r="E118" s="76"/>
      <c r="F118" s="21"/>
      <c r="G118" s="21"/>
      <c r="H118" s="21"/>
      <c r="I118" s="21"/>
      <c r="J118" s="21"/>
      <c r="K118" s="21"/>
    </row>
    <row r="119" spans="1:11" s="54" customFormat="1" ht="18.75" hidden="1">
      <c r="A119" s="127" t="s">
        <v>64</v>
      </c>
      <c r="B119" s="128"/>
      <c r="C119" s="128"/>
      <c r="D119" s="27">
        <f aca="true" t="shared" si="39" ref="D119:I119">SUM(D114:D118)</f>
        <v>0</v>
      </c>
      <c r="E119" s="77">
        <f t="shared" si="39"/>
        <v>0</v>
      </c>
      <c r="F119" s="27">
        <f t="shared" si="39"/>
        <v>0</v>
      </c>
      <c r="G119" s="27">
        <f t="shared" si="39"/>
        <v>0</v>
      </c>
      <c r="H119" s="27">
        <f t="shared" si="39"/>
        <v>0</v>
      </c>
      <c r="I119" s="27">
        <f t="shared" si="39"/>
        <v>0</v>
      </c>
      <c r="J119" s="27"/>
      <c r="K119" s="27">
        <f>SUM(K114:K118)</f>
        <v>0</v>
      </c>
    </row>
    <row r="120" spans="1:11" s="52" customFormat="1" ht="18.75" hidden="1">
      <c r="A120" s="129" t="s">
        <v>61</v>
      </c>
      <c r="B120" s="130"/>
      <c r="C120" s="131"/>
      <c r="D120" s="30"/>
      <c r="E120" s="77"/>
      <c r="F120" s="30"/>
      <c r="G120" s="30"/>
      <c r="H120" s="30"/>
      <c r="I120" s="30"/>
      <c r="J120" s="30"/>
      <c r="K120" s="30"/>
    </row>
    <row r="121" spans="1:11" s="53" customFormat="1" ht="15.75" hidden="1">
      <c r="A121" s="42" t="s">
        <v>69</v>
      </c>
      <c r="B121" s="22" t="s">
        <v>70</v>
      </c>
      <c r="C121" s="33" t="s">
        <v>71</v>
      </c>
      <c r="D121" s="21"/>
      <c r="E121" s="76"/>
      <c r="F121" s="21"/>
      <c r="G121" s="21"/>
      <c r="H121" s="21"/>
      <c r="I121" s="21"/>
      <c r="J121" s="21"/>
      <c r="K121" s="21"/>
    </row>
    <row r="122" spans="1:11" s="53" customFormat="1" ht="15.75" hidden="1">
      <c r="A122" s="42" t="s">
        <v>62</v>
      </c>
      <c r="B122" s="22" t="s">
        <v>47</v>
      </c>
      <c r="C122" s="33" t="s">
        <v>72</v>
      </c>
      <c r="D122" s="21"/>
      <c r="E122" s="76"/>
      <c r="F122" s="21"/>
      <c r="G122" s="21"/>
      <c r="H122" s="21"/>
      <c r="I122" s="21"/>
      <c r="J122" s="21"/>
      <c r="K122" s="21"/>
    </row>
    <row r="123" spans="1:11" s="54" customFormat="1" ht="18.75" hidden="1">
      <c r="A123" s="127" t="s">
        <v>63</v>
      </c>
      <c r="B123" s="128"/>
      <c r="C123" s="128"/>
      <c r="D123" s="27">
        <f aca="true" t="shared" si="40" ref="D123:I123">SUM(D121:D122)</f>
        <v>0</v>
      </c>
      <c r="E123" s="77">
        <f t="shared" si="40"/>
        <v>0</v>
      </c>
      <c r="F123" s="27">
        <f t="shared" si="40"/>
        <v>0</v>
      </c>
      <c r="G123" s="27">
        <f t="shared" si="40"/>
        <v>0</v>
      </c>
      <c r="H123" s="27">
        <f t="shared" si="40"/>
        <v>0</v>
      </c>
      <c r="I123" s="27">
        <f t="shared" si="40"/>
        <v>0</v>
      </c>
      <c r="J123" s="27"/>
      <c r="K123" s="27">
        <f>SUM(K121:K122)</f>
        <v>0</v>
      </c>
    </row>
    <row r="124" spans="1:11" ht="38.25" customHeight="1">
      <c r="A124" s="132" t="s">
        <v>111</v>
      </c>
      <c r="B124" s="133"/>
      <c r="C124" s="133"/>
      <c r="D124" s="4"/>
      <c r="E124" s="78"/>
      <c r="F124" s="4"/>
      <c r="G124" s="4"/>
      <c r="H124" s="4"/>
      <c r="I124" s="4"/>
      <c r="J124" s="4"/>
      <c r="K124" s="4"/>
    </row>
    <row r="125" spans="1:11" ht="23.25" customHeight="1">
      <c r="A125" s="57" t="s">
        <v>68</v>
      </c>
      <c r="B125" s="8">
        <v>310</v>
      </c>
      <c r="C125" s="59" t="s">
        <v>14</v>
      </c>
      <c r="D125" s="87">
        <v>10</v>
      </c>
      <c r="E125" s="76">
        <f>SUM(F125:K125)</f>
        <v>5</v>
      </c>
      <c r="F125" s="92">
        <v>5</v>
      </c>
      <c r="G125" s="92"/>
      <c r="H125" s="92"/>
      <c r="I125" s="92"/>
      <c r="J125" s="92"/>
      <c r="K125" s="92"/>
    </row>
    <row r="126" spans="1:11" s="91" customFormat="1" ht="22.5" customHeight="1">
      <c r="A126" s="57" t="s">
        <v>68</v>
      </c>
      <c r="B126" s="8">
        <v>340</v>
      </c>
      <c r="C126" s="59" t="s">
        <v>15</v>
      </c>
      <c r="D126" s="9">
        <v>10</v>
      </c>
      <c r="E126" s="76">
        <f>SUM(F126:K126)</f>
        <v>2</v>
      </c>
      <c r="F126" s="87">
        <v>2</v>
      </c>
      <c r="G126" s="92"/>
      <c r="H126" s="92"/>
      <c r="I126" s="92"/>
      <c r="J126" s="92"/>
      <c r="K126" s="92"/>
    </row>
    <row r="127" spans="1:11" s="91" customFormat="1" ht="19.5" customHeight="1">
      <c r="A127" s="57" t="s">
        <v>65</v>
      </c>
      <c r="B127" s="8">
        <v>226</v>
      </c>
      <c r="C127" s="59" t="s">
        <v>10</v>
      </c>
      <c r="D127" s="9">
        <v>5</v>
      </c>
      <c r="E127" s="76">
        <f>SUM(F127:K127)</f>
        <v>5</v>
      </c>
      <c r="F127" s="87">
        <v>5</v>
      </c>
      <c r="G127" s="92"/>
      <c r="H127" s="92"/>
      <c r="I127" s="92"/>
      <c r="J127" s="92"/>
      <c r="K127" s="92"/>
    </row>
    <row r="128" spans="1:11" s="88" customFormat="1" ht="18.75">
      <c r="A128" s="57" t="s">
        <v>65</v>
      </c>
      <c r="B128" s="8">
        <v>310</v>
      </c>
      <c r="C128" s="59" t="s">
        <v>14</v>
      </c>
      <c r="D128" s="9">
        <v>3625</v>
      </c>
      <c r="E128" s="76">
        <f>SUM(F128:K128)</f>
        <v>4</v>
      </c>
      <c r="F128" s="87">
        <v>4</v>
      </c>
      <c r="G128" s="84"/>
      <c r="H128" s="84"/>
      <c r="I128" s="84"/>
      <c r="J128" s="84"/>
      <c r="K128" s="84"/>
    </row>
    <row r="129" spans="1:11" s="88" customFormat="1" ht="18.75">
      <c r="A129" s="57" t="s">
        <v>65</v>
      </c>
      <c r="B129" s="8">
        <v>340</v>
      </c>
      <c r="C129" s="59" t="s">
        <v>15</v>
      </c>
      <c r="D129" s="9">
        <v>20</v>
      </c>
      <c r="E129" s="76">
        <f>SUM(F129:K129)</f>
        <v>5</v>
      </c>
      <c r="F129" s="87">
        <v>5</v>
      </c>
      <c r="G129" s="84"/>
      <c r="H129" s="84"/>
      <c r="I129" s="84"/>
      <c r="J129" s="84"/>
      <c r="K129" s="84"/>
    </row>
    <row r="130" spans="1:11" s="29" customFormat="1" ht="18.75">
      <c r="A130" s="127" t="s">
        <v>64</v>
      </c>
      <c r="B130" s="128"/>
      <c r="C130" s="128"/>
      <c r="D130" s="27">
        <f aca="true" t="shared" si="41" ref="D130:K130">D126+D127+D128+D129+D125</f>
        <v>3670</v>
      </c>
      <c r="E130" s="77">
        <f t="shared" si="41"/>
        <v>21</v>
      </c>
      <c r="F130" s="27">
        <f t="shared" si="41"/>
        <v>21</v>
      </c>
      <c r="G130" s="27">
        <f t="shared" si="41"/>
        <v>0</v>
      </c>
      <c r="H130" s="27">
        <f t="shared" si="41"/>
        <v>0</v>
      </c>
      <c r="I130" s="27">
        <f t="shared" si="41"/>
        <v>0</v>
      </c>
      <c r="J130" s="27">
        <f t="shared" si="41"/>
        <v>0</v>
      </c>
      <c r="K130" s="27">
        <f t="shared" si="41"/>
        <v>0</v>
      </c>
    </row>
    <row r="131" spans="1:11" s="29" customFormat="1" ht="32.25" customHeight="1">
      <c r="A131" s="132" t="s">
        <v>61</v>
      </c>
      <c r="B131" s="133"/>
      <c r="C131" s="133"/>
      <c r="D131" s="4"/>
      <c r="E131" s="78"/>
      <c r="F131" s="4"/>
      <c r="G131" s="4"/>
      <c r="H131" s="4"/>
      <c r="I131" s="4"/>
      <c r="J131" s="4"/>
      <c r="K131" s="4"/>
    </row>
    <row r="132" spans="1:11" s="29" customFormat="1" ht="18.75">
      <c r="A132" s="57" t="s">
        <v>117</v>
      </c>
      <c r="B132" s="8">
        <v>211</v>
      </c>
      <c r="C132" s="59" t="s">
        <v>1</v>
      </c>
      <c r="D132" s="87">
        <v>45</v>
      </c>
      <c r="E132" s="105">
        <f>SUM(F132:K132)</f>
        <v>55</v>
      </c>
      <c r="F132" s="84"/>
      <c r="G132" s="84"/>
      <c r="H132" s="87"/>
      <c r="I132" s="84"/>
      <c r="J132" s="84"/>
      <c r="K132" s="102">
        <v>55</v>
      </c>
    </row>
    <row r="133" spans="1:11" s="29" customFormat="1" ht="18.75">
      <c r="A133" s="57" t="s">
        <v>117</v>
      </c>
      <c r="B133" s="8">
        <v>213</v>
      </c>
      <c r="C133" s="59" t="s">
        <v>3</v>
      </c>
      <c r="D133" s="87">
        <v>15</v>
      </c>
      <c r="E133" s="105">
        <f>SUM(F133:K133)</f>
        <v>16</v>
      </c>
      <c r="F133" s="84"/>
      <c r="G133" s="84"/>
      <c r="H133" s="87"/>
      <c r="I133" s="84"/>
      <c r="J133" s="84"/>
      <c r="K133" s="102">
        <v>16</v>
      </c>
    </row>
    <row r="134" spans="1:11" s="29" customFormat="1" ht="18.75">
      <c r="A134" s="57" t="s">
        <v>117</v>
      </c>
      <c r="B134" s="8">
        <v>340</v>
      </c>
      <c r="C134" s="59" t="s">
        <v>15</v>
      </c>
      <c r="D134" s="87">
        <v>3</v>
      </c>
      <c r="E134" s="105">
        <f>SUM(F134:K134)</f>
        <v>4</v>
      </c>
      <c r="F134" s="84"/>
      <c r="G134" s="84"/>
      <c r="H134" s="87"/>
      <c r="I134" s="84"/>
      <c r="J134" s="84"/>
      <c r="K134" s="102">
        <v>4</v>
      </c>
    </row>
    <row r="135" spans="1:11" s="29" customFormat="1" ht="79.5" customHeight="1">
      <c r="A135" s="63" t="s">
        <v>128</v>
      </c>
      <c r="B135" s="8">
        <v>225</v>
      </c>
      <c r="C135" s="60" t="s">
        <v>129</v>
      </c>
      <c r="D135" s="87">
        <v>11906</v>
      </c>
      <c r="E135" s="105">
        <f>SUM(F135:K135)</f>
        <v>30</v>
      </c>
      <c r="F135" s="87"/>
      <c r="G135" s="84"/>
      <c r="H135" s="87"/>
      <c r="I135" s="87">
        <v>30</v>
      </c>
      <c r="J135" s="84"/>
      <c r="K135" s="102"/>
    </row>
    <row r="136" spans="1:11" s="29" customFormat="1" ht="64.5" customHeight="1" hidden="1">
      <c r="A136" s="63"/>
      <c r="B136" s="8"/>
      <c r="C136" s="60"/>
      <c r="D136" s="87">
        <v>319</v>
      </c>
      <c r="E136" s="105">
        <f>SUM(F136:K136)</f>
        <v>197.3</v>
      </c>
      <c r="F136" s="84"/>
      <c r="G136" s="84"/>
      <c r="H136" s="87"/>
      <c r="I136" s="87">
        <v>148</v>
      </c>
      <c r="J136" s="102">
        <v>49.3</v>
      </c>
      <c r="K136" s="102"/>
    </row>
    <row r="137" spans="1:11" s="29" customFormat="1" ht="18.75">
      <c r="A137" s="127" t="s">
        <v>63</v>
      </c>
      <c r="B137" s="128"/>
      <c r="C137" s="128"/>
      <c r="D137" s="27">
        <f aca="true" t="shared" si="42" ref="D137:K137">D135+D134+D133+D132</f>
        <v>11969</v>
      </c>
      <c r="E137" s="110">
        <f t="shared" si="42"/>
        <v>105</v>
      </c>
      <c r="F137" s="106">
        <f t="shared" si="42"/>
        <v>0</v>
      </c>
      <c r="G137" s="106">
        <f t="shared" si="42"/>
        <v>0</v>
      </c>
      <c r="H137" s="106">
        <f t="shared" si="42"/>
        <v>0</v>
      </c>
      <c r="I137" s="106">
        <f t="shared" si="42"/>
        <v>30</v>
      </c>
      <c r="J137" s="106">
        <f t="shared" si="42"/>
        <v>0</v>
      </c>
      <c r="K137" s="106">
        <f t="shared" si="42"/>
        <v>75</v>
      </c>
    </row>
    <row r="138" spans="1:11" ht="19.5" customHeight="1">
      <c r="A138" s="34" t="s">
        <v>31</v>
      </c>
      <c r="B138" s="3"/>
      <c r="C138" s="4"/>
      <c r="D138" s="4"/>
      <c r="E138" s="78"/>
      <c r="F138" s="4"/>
      <c r="G138" s="4"/>
      <c r="H138" s="4"/>
      <c r="I138" s="4"/>
      <c r="J138" s="4"/>
      <c r="K138" s="4"/>
    </row>
    <row r="139" spans="1:11" s="56" customFormat="1" ht="16.5" customHeight="1">
      <c r="A139" s="57"/>
      <c r="B139" s="57"/>
      <c r="C139" s="20" t="s">
        <v>89</v>
      </c>
      <c r="D139" s="20">
        <f aca="true" t="shared" si="43" ref="D139:K139">SUM(D140:D145)</f>
        <v>1800</v>
      </c>
      <c r="E139" s="71">
        <f t="shared" si="43"/>
        <v>10</v>
      </c>
      <c r="F139" s="20">
        <f t="shared" si="43"/>
        <v>0</v>
      </c>
      <c r="G139" s="20">
        <f t="shared" si="43"/>
        <v>10</v>
      </c>
      <c r="H139" s="20">
        <f t="shared" si="43"/>
        <v>0</v>
      </c>
      <c r="I139" s="20">
        <f t="shared" si="43"/>
        <v>0</v>
      </c>
      <c r="J139" s="20">
        <f t="shared" si="43"/>
        <v>0</v>
      </c>
      <c r="K139" s="20">
        <f t="shared" si="43"/>
        <v>0</v>
      </c>
    </row>
    <row r="140" spans="1:11" s="56" customFormat="1" ht="16.5" customHeight="1" hidden="1">
      <c r="A140" s="57" t="s">
        <v>88</v>
      </c>
      <c r="B140" s="57" t="s">
        <v>52</v>
      </c>
      <c r="C140" s="21" t="s">
        <v>90</v>
      </c>
      <c r="D140" s="21"/>
      <c r="E140" s="76"/>
      <c r="F140" s="21"/>
      <c r="G140" s="21"/>
      <c r="H140" s="21"/>
      <c r="I140" s="21"/>
      <c r="J140" s="21"/>
      <c r="K140" s="21"/>
    </row>
    <row r="141" spans="1:11" s="56" customFormat="1" ht="81.75" customHeight="1">
      <c r="A141" s="57" t="str">
        <f>$A$142</f>
        <v>05.01</v>
      </c>
      <c r="B141" s="57" t="s">
        <v>50</v>
      </c>
      <c r="C141" s="60" t="s">
        <v>157</v>
      </c>
      <c r="D141" s="21">
        <v>1800</v>
      </c>
      <c r="E141" s="76">
        <f>SUM(F141:K141)</f>
        <v>10</v>
      </c>
      <c r="F141" s="21">
        <v>0</v>
      </c>
      <c r="G141" s="21">
        <v>10</v>
      </c>
      <c r="H141" s="21"/>
      <c r="I141" s="21"/>
      <c r="J141" s="21"/>
      <c r="K141" s="21"/>
    </row>
    <row r="142" spans="1:11" s="56" customFormat="1" ht="16.5" customHeight="1" hidden="1">
      <c r="A142" s="57" t="s">
        <v>88</v>
      </c>
      <c r="B142" s="57" t="s">
        <v>50</v>
      </c>
      <c r="C142" s="21" t="s">
        <v>115</v>
      </c>
      <c r="D142" s="21"/>
      <c r="E142" s="76">
        <f>SUM(F142:K142)</f>
        <v>0</v>
      </c>
      <c r="F142" s="21"/>
      <c r="G142" s="21"/>
      <c r="H142" s="21"/>
      <c r="I142" s="21">
        <v>0</v>
      </c>
      <c r="J142" s="21"/>
      <c r="K142" s="21"/>
    </row>
    <row r="143" spans="1:11" s="56" customFormat="1" ht="16.5" customHeight="1" hidden="1">
      <c r="A143" s="57" t="s">
        <v>88</v>
      </c>
      <c r="B143" s="57" t="s">
        <v>50</v>
      </c>
      <c r="C143" s="21" t="s">
        <v>55</v>
      </c>
      <c r="D143" s="21"/>
      <c r="E143" s="76">
        <f>SUM(F143:K143)</f>
        <v>0</v>
      </c>
      <c r="F143" s="21"/>
      <c r="G143" s="21"/>
      <c r="H143" s="21"/>
      <c r="I143" s="21"/>
      <c r="J143" s="21"/>
      <c r="K143" s="21"/>
    </row>
    <row r="144" spans="1:11" s="56" customFormat="1" ht="16.5" customHeight="1" hidden="1">
      <c r="A144" s="57" t="s">
        <v>88</v>
      </c>
      <c r="B144" s="57" t="s">
        <v>50</v>
      </c>
      <c r="C144" s="21" t="s">
        <v>96</v>
      </c>
      <c r="D144" s="21"/>
      <c r="E144" s="76">
        <f>SUM(F144:K144)</f>
        <v>0</v>
      </c>
      <c r="F144" s="21"/>
      <c r="G144" s="21"/>
      <c r="H144" s="21"/>
      <c r="I144" s="21"/>
      <c r="J144" s="21"/>
      <c r="K144" s="21"/>
    </row>
    <row r="145" spans="1:11" s="56" customFormat="1" ht="16.5" customHeight="1" hidden="1">
      <c r="A145" s="57" t="s">
        <v>88</v>
      </c>
      <c r="B145" s="57" t="s">
        <v>47</v>
      </c>
      <c r="C145" s="21" t="s">
        <v>91</v>
      </c>
      <c r="D145" s="21"/>
      <c r="E145" s="76"/>
      <c r="F145" s="21"/>
      <c r="G145" s="21"/>
      <c r="H145" s="21"/>
      <c r="I145" s="21"/>
      <c r="J145" s="21"/>
      <c r="K145" s="21"/>
    </row>
    <row r="146" spans="1:11" s="56" customFormat="1" ht="16.5" customHeight="1">
      <c r="A146" s="57"/>
      <c r="B146" s="57"/>
      <c r="C146" s="20" t="s">
        <v>92</v>
      </c>
      <c r="D146" s="95">
        <f aca="true" t="shared" si="44" ref="D146:K146">D147+D148+D149+D151+D153+D159+D150+D160</f>
        <v>37844</v>
      </c>
      <c r="E146" s="72">
        <f t="shared" si="44"/>
        <v>390</v>
      </c>
      <c r="F146" s="95">
        <f t="shared" si="44"/>
        <v>0</v>
      </c>
      <c r="G146" s="95">
        <f t="shared" si="44"/>
        <v>10</v>
      </c>
      <c r="H146" s="95">
        <f t="shared" si="44"/>
        <v>0</v>
      </c>
      <c r="I146" s="95">
        <f t="shared" si="44"/>
        <v>380</v>
      </c>
      <c r="J146" s="95">
        <f t="shared" si="44"/>
        <v>0</v>
      </c>
      <c r="K146" s="95">
        <f t="shared" si="44"/>
        <v>0</v>
      </c>
    </row>
    <row r="147" spans="1:11" s="56" customFormat="1" ht="24.75" customHeight="1" hidden="1">
      <c r="A147" s="57" t="s">
        <v>51</v>
      </c>
      <c r="B147" s="57" t="s">
        <v>50</v>
      </c>
      <c r="C147" s="21" t="s">
        <v>120</v>
      </c>
      <c r="D147" s="23"/>
      <c r="E147" s="72"/>
      <c r="F147" s="95"/>
      <c r="G147" s="95"/>
      <c r="H147" s="95"/>
      <c r="I147" s="23"/>
      <c r="J147" s="95"/>
      <c r="K147" s="20"/>
    </row>
    <row r="148" spans="1:11" s="56" customFormat="1" ht="50.25" customHeight="1">
      <c r="A148" s="57" t="s">
        <v>51</v>
      </c>
      <c r="B148" s="57" t="s">
        <v>50</v>
      </c>
      <c r="C148" s="94" t="s">
        <v>154</v>
      </c>
      <c r="D148" s="21">
        <v>500</v>
      </c>
      <c r="E148" s="76">
        <f aca="true" t="shared" si="45" ref="E148:E160">SUM(F148:K148)</f>
        <v>20</v>
      </c>
      <c r="F148" s="21"/>
      <c r="G148" s="21"/>
      <c r="H148" s="21"/>
      <c r="I148" s="21">
        <v>20</v>
      </c>
      <c r="J148" s="21"/>
      <c r="K148" s="21"/>
    </row>
    <row r="149" spans="1:11" s="56" customFormat="1" ht="67.5" customHeight="1">
      <c r="A149" s="57" t="s">
        <v>51</v>
      </c>
      <c r="B149" s="57" t="s">
        <v>50</v>
      </c>
      <c r="C149" s="94" t="s">
        <v>163</v>
      </c>
      <c r="D149" s="21">
        <v>27533</v>
      </c>
      <c r="E149" s="76">
        <f t="shared" si="45"/>
        <v>90</v>
      </c>
      <c r="F149" s="21"/>
      <c r="G149" s="21"/>
      <c r="H149" s="21"/>
      <c r="I149" s="21">
        <v>90</v>
      </c>
      <c r="J149" s="21"/>
      <c r="K149" s="21"/>
    </row>
    <row r="150" spans="1:11" s="56" customFormat="1" ht="67.5" customHeight="1">
      <c r="A150" s="57" t="s">
        <v>51</v>
      </c>
      <c r="B150" s="57" t="s">
        <v>47</v>
      </c>
      <c r="C150" s="94" t="s">
        <v>162</v>
      </c>
      <c r="D150" s="21">
        <v>1449</v>
      </c>
      <c r="E150" s="76">
        <f t="shared" si="45"/>
        <v>40</v>
      </c>
      <c r="F150" s="21"/>
      <c r="G150" s="21"/>
      <c r="H150" s="21"/>
      <c r="I150" s="21">
        <v>40</v>
      </c>
      <c r="J150" s="21"/>
      <c r="K150" s="21"/>
    </row>
    <row r="151" spans="1:11" s="56" customFormat="1" ht="63" customHeight="1">
      <c r="A151" s="57" t="s">
        <v>51</v>
      </c>
      <c r="B151" s="57" t="s">
        <v>50</v>
      </c>
      <c r="C151" s="94" t="s">
        <v>156</v>
      </c>
      <c r="D151" s="21">
        <v>4262</v>
      </c>
      <c r="E151" s="76">
        <f t="shared" si="45"/>
        <v>70</v>
      </c>
      <c r="F151" s="21"/>
      <c r="G151" s="21"/>
      <c r="H151" s="21"/>
      <c r="I151" s="21">
        <v>70</v>
      </c>
      <c r="J151" s="21"/>
      <c r="K151" s="21"/>
    </row>
    <row r="152" spans="1:11" s="56" customFormat="1" ht="60.75" customHeight="1" hidden="1">
      <c r="A152" s="57" t="s">
        <v>51</v>
      </c>
      <c r="B152" s="57" t="s">
        <v>50</v>
      </c>
      <c r="C152" s="94"/>
      <c r="D152" s="21"/>
      <c r="E152" s="76">
        <f t="shared" si="45"/>
        <v>0</v>
      </c>
      <c r="F152" s="21"/>
      <c r="G152" s="21"/>
      <c r="H152" s="21"/>
      <c r="I152" s="21"/>
      <c r="J152" s="21"/>
      <c r="K152" s="21"/>
    </row>
    <row r="153" spans="1:11" s="56" customFormat="1" ht="87.75" customHeight="1">
      <c r="A153" s="57" t="s">
        <v>51</v>
      </c>
      <c r="B153" s="57" t="s">
        <v>50</v>
      </c>
      <c r="C153" s="94" t="s">
        <v>160</v>
      </c>
      <c r="D153" s="21">
        <v>1000</v>
      </c>
      <c r="E153" s="76">
        <f t="shared" si="45"/>
        <v>100</v>
      </c>
      <c r="F153" s="21"/>
      <c r="G153" s="21"/>
      <c r="H153" s="21"/>
      <c r="I153" s="21">
        <v>100</v>
      </c>
      <c r="J153" s="21"/>
      <c r="K153" s="21"/>
    </row>
    <row r="154" spans="1:11" s="56" customFormat="1" ht="16.5" customHeight="1" hidden="1">
      <c r="A154" s="57" t="s">
        <v>51</v>
      </c>
      <c r="B154" s="57" t="s">
        <v>47</v>
      </c>
      <c r="C154" s="21" t="s">
        <v>93</v>
      </c>
      <c r="D154" s="21"/>
      <c r="E154" s="76">
        <f t="shared" si="45"/>
        <v>0</v>
      </c>
      <c r="F154" s="21"/>
      <c r="G154" s="21"/>
      <c r="H154" s="21"/>
      <c r="I154" s="21"/>
      <c r="J154" s="21"/>
      <c r="K154" s="21"/>
    </row>
    <row r="155" spans="1:11" s="56" customFormat="1" ht="16.5" customHeight="1" hidden="1">
      <c r="A155" s="57" t="s">
        <v>51</v>
      </c>
      <c r="B155" s="57" t="s">
        <v>49</v>
      </c>
      <c r="C155" s="21" t="s">
        <v>93</v>
      </c>
      <c r="D155" s="21"/>
      <c r="E155" s="76">
        <f t="shared" si="45"/>
        <v>0</v>
      </c>
      <c r="F155" s="21"/>
      <c r="G155" s="21"/>
      <c r="H155" s="21"/>
      <c r="I155" s="21"/>
      <c r="J155" s="21"/>
      <c r="K155" s="21"/>
    </row>
    <row r="156" spans="1:11" s="56" customFormat="1" ht="19.5" customHeight="1" hidden="1">
      <c r="A156" s="57" t="s">
        <v>51</v>
      </c>
      <c r="B156" s="57" t="s">
        <v>52</v>
      </c>
      <c r="C156" s="21" t="s">
        <v>113</v>
      </c>
      <c r="D156" s="18"/>
      <c r="E156" s="76">
        <f t="shared" si="45"/>
        <v>0</v>
      </c>
      <c r="F156" s="18"/>
      <c r="G156" s="18"/>
      <c r="H156" s="18"/>
      <c r="I156" s="18"/>
      <c r="J156" s="18"/>
      <c r="K156" s="18"/>
    </row>
    <row r="157" spans="1:11" s="56" customFormat="1" ht="21" customHeight="1" hidden="1">
      <c r="A157" s="57" t="s">
        <v>51</v>
      </c>
      <c r="B157" s="57" t="s">
        <v>52</v>
      </c>
      <c r="C157" s="21" t="s">
        <v>114</v>
      </c>
      <c r="D157" s="18"/>
      <c r="E157" s="76">
        <f t="shared" si="45"/>
        <v>0</v>
      </c>
      <c r="F157" s="18"/>
      <c r="G157" s="18"/>
      <c r="H157" s="18"/>
      <c r="I157" s="18"/>
      <c r="J157" s="18"/>
      <c r="K157" s="18"/>
    </row>
    <row r="158" spans="1:11" s="56" customFormat="1" ht="48" customHeight="1" hidden="1">
      <c r="A158" s="57" t="s">
        <v>51</v>
      </c>
      <c r="B158" s="57" t="s">
        <v>50</v>
      </c>
      <c r="C158" s="94" t="s">
        <v>112</v>
      </c>
      <c r="D158" s="18"/>
      <c r="E158" s="76">
        <f t="shared" si="45"/>
        <v>0</v>
      </c>
      <c r="F158" s="18"/>
      <c r="G158" s="18"/>
      <c r="H158" s="18"/>
      <c r="I158" s="18"/>
      <c r="J158" s="18"/>
      <c r="K158" s="18"/>
    </row>
    <row r="159" spans="1:11" s="56" customFormat="1" ht="66" customHeight="1">
      <c r="A159" s="57" t="s">
        <v>51</v>
      </c>
      <c r="B159" s="57" t="s">
        <v>49</v>
      </c>
      <c r="C159" s="94" t="s">
        <v>143</v>
      </c>
      <c r="D159" s="18">
        <v>100</v>
      </c>
      <c r="E159" s="76">
        <f t="shared" si="45"/>
        <v>50</v>
      </c>
      <c r="F159" s="18"/>
      <c r="G159" s="18"/>
      <c r="H159" s="18"/>
      <c r="I159" s="18">
        <v>50</v>
      </c>
      <c r="J159" s="18"/>
      <c r="K159" s="18"/>
    </row>
    <row r="160" spans="1:11" s="56" customFormat="1" ht="66" customHeight="1">
      <c r="A160" s="57" t="s">
        <v>51</v>
      </c>
      <c r="B160" s="57" t="s">
        <v>54</v>
      </c>
      <c r="C160" s="94" t="s">
        <v>161</v>
      </c>
      <c r="D160" s="18">
        <v>3000</v>
      </c>
      <c r="E160" s="76">
        <f t="shared" si="45"/>
        <v>20</v>
      </c>
      <c r="F160" s="18"/>
      <c r="G160" s="18">
        <v>10</v>
      </c>
      <c r="H160" s="18"/>
      <c r="I160" s="18">
        <v>10</v>
      </c>
      <c r="J160" s="18"/>
      <c r="K160" s="18"/>
    </row>
    <row r="161" spans="1:11" s="56" customFormat="1" ht="16.5" customHeight="1">
      <c r="A161" s="63"/>
      <c r="B161" s="57"/>
      <c r="C161" s="20" t="s">
        <v>94</v>
      </c>
      <c r="D161" s="25">
        <f aca="true" t="shared" si="46" ref="D161:K161">SUM(D162:D189,D190)</f>
        <v>3991</v>
      </c>
      <c r="E161" s="72">
        <f t="shared" si="46"/>
        <v>542</v>
      </c>
      <c r="F161" s="97">
        <f t="shared" si="46"/>
        <v>140</v>
      </c>
      <c r="G161" s="97">
        <f t="shared" si="46"/>
        <v>100</v>
      </c>
      <c r="H161" s="97">
        <f t="shared" si="46"/>
        <v>0</v>
      </c>
      <c r="I161" s="97">
        <f t="shared" si="46"/>
        <v>302</v>
      </c>
      <c r="J161" s="97">
        <f t="shared" si="46"/>
        <v>0</v>
      </c>
      <c r="K161" s="97">
        <f t="shared" si="46"/>
        <v>0</v>
      </c>
    </row>
    <row r="162" spans="1:11" s="10" customFormat="1" ht="17.25" customHeight="1">
      <c r="A162" s="38" t="s">
        <v>33</v>
      </c>
      <c r="B162" s="8">
        <v>223</v>
      </c>
      <c r="C162" s="9" t="s">
        <v>56</v>
      </c>
      <c r="D162" s="18">
        <v>400</v>
      </c>
      <c r="E162" s="73">
        <f aca="true" t="shared" si="47" ref="E162:E190">SUM(F162:K162)</f>
        <v>300</v>
      </c>
      <c r="F162" s="18"/>
      <c r="G162" s="18">
        <v>90</v>
      </c>
      <c r="H162" s="18"/>
      <c r="I162" s="18">
        <v>210</v>
      </c>
      <c r="J162" s="18"/>
      <c r="K162" s="18"/>
    </row>
    <row r="163" spans="1:11" s="10" customFormat="1" ht="18" customHeight="1">
      <c r="A163" s="38" t="s">
        <v>33</v>
      </c>
      <c r="B163" s="8">
        <v>225</v>
      </c>
      <c r="C163" s="9" t="s">
        <v>56</v>
      </c>
      <c r="D163" s="18">
        <v>60</v>
      </c>
      <c r="E163" s="73">
        <f t="shared" si="47"/>
        <v>10</v>
      </c>
      <c r="F163" s="18">
        <v>10</v>
      </c>
      <c r="G163" s="18"/>
      <c r="H163" s="18"/>
      <c r="I163" s="18"/>
      <c r="J163" s="18"/>
      <c r="K163" s="18"/>
    </row>
    <row r="164" spans="1:11" s="10" customFormat="1" ht="17.25" customHeight="1">
      <c r="A164" s="38" t="s">
        <v>33</v>
      </c>
      <c r="B164" s="8">
        <v>226</v>
      </c>
      <c r="C164" s="9" t="s">
        <v>56</v>
      </c>
      <c r="D164" s="18">
        <v>20</v>
      </c>
      <c r="E164" s="73">
        <f t="shared" si="47"/>
        <v>10</v>
      </c>
      <c r="F164" s="18">
        <v>10</v>
      </c>
      <c r="G164" s="18"/>
      <c r="H164" s="18"/>
      <c r="I164" s="18"/>
      <c r="J164" s="18"/>
      <c r="K164" s="18"/>
    </row>
    <row r="165" spans="1:11" s="10" customFormat="1" ht="17.25" customHeight="1">
      <c r="A165" s="38" t="s">
        <v>33</v>
      </c>
      <c r="B165" s="8">
        <v>310</v>
      </c>
      <c r="C165" s="9" t="s">
        <v>56</v>
      </c>
      <c r="D165" s="18">
        <v>40</v>
      </c>
      <c r="E165" s="73">
        <f t="shared" si="47"/>
        <v>10</v>
      </c>
      <c r="F165" s="18">
        <v>10</v>
      </c>
      <c r="G165" s="18"/>
      <c r="H165" s="18"/>
      <c r="I165" s="18"/>
      <c r="J165" s="18"/>
      <c r="K165" s="18"/>
    </row>
    <row r="166" spans="1:11" s="10" customFormat="1" ht="17.25" customHeight="1" hidden="1">
      <c r="A166" s="38"/>
      <c r="B166" s="8"/>
      <c r="C166" s="9"/>
      <c r="D166" s="18">
        <v>0</v>
      </c>
      <c r="E166" s="76">
        <f t="shared" si="47"/>
        <v>0</v>
      </c>
      <c r="F166" s="18"/>
      <c r="G166" s="18"/>
      <c r="H166" s="18"/>
      <c r="I166" s="18"/>
      <c r="J166" s="18"/>
      <c r="K166" s="18"/>
    </row>
    <row r="167" spans="1:11" s="10" customFormat="1" ht="17.25" customHeight="1" hidden="1">
      <c r="A167" s="38"/>
      <c r="B167" s="8"/>
      <c r="C167" s="9"/>
      <c r="D167" s="18">
        <v>0</v>
      </c>
      <c r="E167" s="76">
        <f t="shared" si="47"/>
        <v>0</v>
      </c>
      <c r="F167" s="18"/>
      <c r="G167" s="18"/>
      <c r="H167" s="18"/>
      <c r="I167" s="18"/>
      <c r="J167" s="18"/>
      <c r="K167" s="18"/>
    </row>
    <row r="168" spans="1:11" s="10" customFormat="1" ht="17.25" customHeight="1">
      <c r="A168" s="38" t="s">
        <v>33</v>
      </c>
      <c r="B168" s="8">
        <v>340</v>
      </c>
      <c r="C168" s="9" t="s">
        <v>56</v>
      </c>
      <c r="D168" s="18">
        <v>20</v>
      </c>
      <c r="E168" s="73">
        <f t="shared" si="47"/>
        <v>15</v>
      </c>
      <c r="F168" s="18">
        <v>10</v>
      </c>
      <c r="G168" s="18"/>
      <c r="H168" s="18"/>
      <c r="I168" s="18">
        <v>5</v>
      </c>
      <c r="J168" s="18"/>
      <c r="K168" s="18"/>
    </row>
    <row r="169" spans="1:11" s="10" customFormat="1" ht="17.25" customHeight="1" hidden="1">
      <c r="A169" s="38" t="s">
        <v>33</v>
      </c>
      <c r="B169" s="8">
        <v>222</v>
      </c>
      <c r="C169" s="9" t="s">
        <v>57</v>
      </c>
      <c r="D169" s="18"/>
      <c r="E169" s="73">
        <f t="shared" si="47"/>
        <v>0</v>
      </c>
      <c r="F169" s="18"/>
      <c r="G169" s="18"/>
      <c r="H169" s="18"/>
      <c r="I169" s="18"/>
      <c r="J169" s="18"/>
      <c r="K169" s="18"/>
    </row>
    <row r="170" spans="1:11" s="10" customFormat="1" ht="17.25" customHeight="1" hidden="1">
      <c r="A170" s="38"/>
      <c r="B170" s="8"/>
      <c r="C170" s="9"/>
      <c r="D170" s="18"/>
      <c r="E170" s="76">
        <f t="shared" si="47"/>
        <v>0</v>
      </c>
      <c r="F170" s="18"/>
      <c r="G170" s="18"/>
      <c r="H170" s="18"/>
      <c r="I170" s="18"/>
      <c r="J170" s="18"/>
      <c r="K170" s="18"/>
    </row>
    <row r="171" spans="1:11" s="10" customFormat="1" ht="17.25" customHeight="1">
      <c r="A171" s="38" t="s">
        <v>33</v>
      </c>
      <c r="B171" s="8">
        <v>225</v>
      </c>
      <c r="C171" s="9" t="s">
        <v>57</v>
      </c>
      <c r="D171" s="18">
        <v>155</v>
      </c>
      <c r="E171" s="73">
        <f t="shared" si="47"/>
        <v>20</v>
      </c>
      <c r="F171" s="18"/>
      <c r="G171" s="18"/>
      <c r="H171" s="18"/>
      <c r="I171" s="18">
        <v>20</v>
      </c>
      <c r="J171" s="18"/>
      <c r="K171" s="18"/>
    </row>
    <row r="172" spans="1:11" s="10" customFormat="1" ht="17.25" customHeight="1" hidden="1">
      <c r="A172" s="38" t="s">
        <v>33</v>
      </c>
      <c r="B172" s="8">
        <v>226</v>
      </c>
      <c r="C172" s="9" t="s">
        <v>57</v>
      </c>
      <c r="D172" s="18"/>
      <c r="E172" s="73">
        <f t="shared" si="47"/>
        <v>0</v>
      </c>
      <c r="F172" s="18"/>
      <c r="G172" s="18"/>
      <c r="H172" s="18"/>
      <c r="I172" s="18"/>
      <c r="J172" s="18"/>
      <c r="K172" s="18"/>
    </row>
    <row r="173" spans="1:11" s="10" customFormat="1" ht="17.25" customHeight="1" hidden="1">
      <c r="A173" s="38" t="s">
        <v>33</v>
      </c>
      <c r="B173" s="8">
        <v>340</v>
      </c>
      <c r="C173" s="9" t="s">
        <v>57</v>
      </c>
      <c r="D173" s="18"/>
      <c r="E173" s="73">
        <f t="shared" si="47"/>
        <v>0</v>
      </c>
      <c r="F173" s="18"/>
      <c r="G173" s="18"/>
      <c r="H173" s="18"/>
      <c r="I173" s="18"/>
      <c r="J173" s="18"/>
      <c r="K173" s="18"/>
    </row>
    <row r="174" spans="1:11" s="10" customFormat="1" ht="17.25" customHeight="1" hidden="1">
      <c r="A174" s="38" t="s">
        <v>33</v>
      </c>
      <c r="B174" s="8">
        <v>225</v>
      </c>
      <c r="C174" s="9" t="s">
        <v>95</v>
      </c>
      <c r="D174" s="18"/>
      <c r="E174" s="73">
        <f t="shared" si="47"/>
        <v>0</v>
      </c>
      <c r="F174" s="18"/>
      <c r="G174" s="18"/>
      <c r="H174" s="18"/>
      <c r="I174" s="18"/>
      <c r="J174" s="18"/>
      <c r="K174" s="18"/>
    </row>
    <row r="175" spans="1:11" s="10" customFormat="1" ht="17.25" customHeight="1" hidden="1">
      <c r="A175" s="38" t="s">
        <v>33</v>
      </c>
      <c r="B175" s="8">
        <v>340</v>
      </c>
      <c r="C175" s="9" t="s">
        <v>95</v>
      </c>
      <c r="D175" s="18"/>
      <c r="E175" s="73">
        <f t="shared" si="47"/>
        <v>0</v>
      </c>
      <c r="F175" s="18"/>
      <c r="G175" s="18"/>
      <c r="H175" s="18"/>
      <c r="I175" s="18"/>
      <c r="J175" s="18"/>
      <c r="K175" s="18"/>
    </row>
    <row r="176" spans="1:11" s="10" customFormat="1" ht="17.25" customHeight="1" hidden="1">
      <c r="A176" s="38" t="s">
        <v>33</v>
      </c>
      <c r="B176" s="8">
        <v>225</v>
      </c>
      <c r="C176" s="9" t="s">
        <v>58</v>
      </c>
      <c r="D176" s="18"/>
      <c r="E176" s="73">
        <f t="shared" si="47"/>
        <v>0</v>
      </c>
      <c r="F176" s="18"/>
      <c r="G176" s="18"/>
      <c r="H176" s="18"/>
      <c r="I176" s="18"/>
      <c r="J176" s="18"/>
      <c r="K176" s="18"/>
    </row>
    <row r="177" spans="1:11" s="10" customFormat="1" ht="17.25" customHeight="1" hidden="1">
      <c r="A177" s="38" t="s">
        <v>33</v>
      </c>
      <c r="B177" s="8">
        <v>226</v>
      </c>
      <c r="C177" s="9" t="s">
        <v>58</v>
      </c>
      <c r="D177" s="18"/>
      <c r="E177" s="73">
        <f t="shared" si="47"/>
        <v>0</v>
      </c>
      <c r="F177" s="18"/>
      <c r="G177" s="18"/>
      <c r="H177" s="18"/>
      <c r="I177" s="18"/>
      <c r="J177" s="18"/>
      <c r="K177" s="18"/>
    </row>
    <row r="178" spans="1:11" s="10" customFormat="1" ht="17.25" customHeight="1" hidden="1">
      <c r="A178" s="38" t="s">
        <v>33</v>
      </c>
      <c r="B178" s="8">
        <v>340</v>
      </c>
      <c r="C178" s="9" t="s">
        <v>58</v>
      </c>
      <c r="D178" s="18"/>
      <c r="E178" s="73">
        <f t="shared" si="47"/>
        <v>0</v>
      </c>
      <c r="F178" s="18"/>
      <c r="G178" s="18"/>
      <c r="H178" s="18"/>
      <c r="I178" s="18"/>
      <c r="J178" s="18"/>
      <c r="K178" s="18"/>
    </row>
    <row r="179" spans="1:11" s="10" customFormat="1" ht="17.25" customHeight="1" hidden="1">
      <c r="A179" s="38" t="s">
        <v>33</v>
      </c>
      <c r="B179" s="8">
        <v>222</v>
      </c>
      <c r="C179" s="9" t="s">
        <v>53</v>
      </c>
      <c r="D179" s="18"/>
      <c r="E179" s="73">
        <f t="shared" si="47"/>
        <v>0</v>
      </c>
      <c r="F179" s="18"/>
      <c r="G179" s="18"/>
      <c r="H179" s="18"/>
      <c r="I179" s="18"/>
      <c r="J179" s="18"/>
      <c r="K179" s="18"/>
    </row>
    <row r="180" spans="1:11" s="10" customFormat="1" ht="17.25" customHeight="1">
      <c r="A180" s="38" t="s">
        <v>33</v>
      </c>
      <c r="B180" s="8">
        <v>226</v>
      </c>
      <c r="C180" s="9" t="s">
        <v>57</v>
      </c>
      <c r="D180" s="18">
        <v>72</v>
      </c>
      <c r="E180" s="76">
        <f t="shared" si="47"/>
        <v>17</v>
      </c>
      <c r="F180" s="18">
        <v>5</v>
      </c>
      <c r="G180" s="18"/>
      <c r="H180" s="18"/>
      <c r="I180" s="18">
        <v>12</v>
      </c>
      <c r="J180" s="18"/>
      <c r="K180" s="18"/>
    </row>
    <row r="181" spans="1:11" s="10" customFormat="1" ht="17.25" customHeight="1">
      <c r="A181" s="38" t="s">
        <v>33</v>
      </c>
      <c r="B181" s="8">
        <v>340</v>
      </c>
      <c r="C181" s="9" t="s">
        <v>57</v>
      </c>
      <c r="D181" s="18">
        <v>75</v>
      </c>
      <c r="E181" s="76">
        <f t="shared" si="47"/>
        <v>10</v>
      </c>
      <c r="F181" s="18">
        <v>10</v>
      </c>
      <c r="G181" s="18"/>
      <c r="H181" s="18"/>
      <c r="I181" s="18"/>
      <c r="J181" s="18"/>
      <c r="K181" s="18"/>
    </row>
    <row r="182" spans="1:11" s="10" customFormat="1" ht="17.25" customHeight="1">
      <c r="A182" s="38" t="s">
        <v>33</v>
      </c>
      <c r="B182" s="8">
        <v>225</v>
      </c>
      <c r="C182" s="9" t="s">
        <v>58</v>
      </c>
      <c r="D182" s="18">
        <v>104</v>
      </c>
      <c r="E182" s="76">
        <f t="shared" si="47"/>
        <v>10</v>
      </c>
      <c r="F182" s="18">
        <v>10</v>
      </c>
      <c r="G182" s="18"/>
      <c r="H182" s="18"/>
      <c r="I182" s="18"/>
      <c r="J182" s="18"/>
      <c r="K182" s="18"/>
    </row>
    <row r="183" spans="1:11" s="10" customFormat="1" ht="17.25" customHeight="1">
      <c r="A183" s="38" t="s">
        <v>33</v>
      </c>
      <c r="B183" s="8">
        <v>310</v>
      </c>
      <c r="C183" s="9" t="s">
        <v>58</v>
      </c>
      <c r="D183" s="18">
        <v>5</v>
      </c>
      <c r="E183" s="73">
        <f t="shared" si="47"/>
        <v>10</v>
      </c>
      <c r="F183" s="18">
        <v>10</v>
      </c>
      <c r="G183" s="18"/>
      <c r="H183" s="18"/>
      <c r="I183" s="18"/>
      <c r="J183" s="18"/>
      <c r="K183" s="18"/>
    </row>
    <row r="184" spans="1:11" s="10" customFormat="1" ht="17.25" customHeight="1">
      <c r="A184" s="38" t="s">
        <v>33</v>
      </c>
      <c r="B184" s="8">
        <v>340</v>
      </c>
      <c r="C184" s="9" t="s">
        <v>58</v>
      </c>
      <c r="D184" s="18">
        <v>194</v>
      </c>
      <c r="E184" s="76">
        <f t="shared" si="47"/>
        <v>5</v>
      </c>
      <c r="F184" s="18">
        <v>5</v>
      </c>
      <c r="G184" s="18"/>
      <c r="H184" s="18"/>
      <c r="I184" s="18"/>
      <c r="J184" s="18"/>
      <c r="K184" s="18"/>
    </row>
    <row r="185" spans="1:11" s="10" customFormat="1" ht="17.25" customHeight="1">
      <c r="A185" s="38" t="s">
        <v>33</v>
      </c>
      <c r="B185" s="8">
        <v>225</v>
      </c>
      <c r="C185" s="9" t="s">
        <v>53</v>
      </c>
      <c r="D185" s="18">
        <v>673</v>
      </c>
      <c r="E185" s="73">
        <f t="shared" si="47"/>
        <v>30</v>
      </c>
      <c r="F185" s="18">
        <v>10</v>
      </c>
      <c r="G185" s="18"/>
      <c r="H185" s="18"/>
      <c r="I185" s="18">
        <v>20</v>
      </c>
      <c r="J185" s="18"/>
      <c r="K185" s="18"/>
    </row>
    <row r="186" spans="1:11" s="10" customFormat="1" ht="17.25" customHeight="1">
      <c r="A186" s="38" t="s">
        <v>33</v>
      </c>
      <c r="B186" s="8">
        <v>226</v>
      </c>
      <c r="C186" s="9" t="s">
        <v>53</v>
      </c>
      <c r="D186" s="18">
        <v>10</v>
      </c>
      <c r="E186" s="73">
        <f t="shared" si="47"/>
        <v>20</v>
      </c>
      <c r="F186" s="18">
        <v>10</v>
      </c>
      <c r="G186" s="18"/>
      <c r="H186" s="18"/>
      <c r="I186" s="18">
        <v>10</v>
      </c>
      <c r="J186" s="18"/>
      <c r="K186" s="18"/>
    </row>
    <row r="187" spans="1:11" s="10" customFormat="1" ht="17.25" customHeight="1">
      <c r="A187" s="38" t="s">
        <v>33</v>
      </c>
      <c r="B187" s="8">
        <v>290</v>
      </c>
      <c r="C187" s="9" t="s">
        <v>53</v>
      </c>
      <c r="D187" s="18">
        <v>20</v>
      </c>
      <c r="E187" s="73">
        <f t="shared" si="47"/>
        <v>15</v>
      </c>
      <c r="F187" s="18">
        <v>15</v>
      </c>
      <c r="G187" s="18"/>
      <c r="H187" s="18"/>
      <c r="I187" s="18"/>
      <c r="J187" s="18"/>
      <c r="K187" s="18"/>
    </row>
    <row r="188" spans="1:11" s="10" customFormat="1" ht="17.25" customHeight="1" hidden="1">
      <c r="A188" s="38" t="s">
        <v>33</v>
      </c>
      <c r="B188" s="8">
        <v>310</v>
      </c>
      <c r="C188" s="9" t="s">
        <v>53</v>
      </c>
      <c r="D188" s="18"/>
      <c r="E188" s="73">
        <f t="shared" si="47"/>
        <v>0</v>
      </c>
      <c r="F188" s="18"/>
      <c r="G188" s="18"/>
      <c r="H188" s="18"/>
      <c r="I188" s="18"/>
      <c r="J188" s="18"/>
      <c r="K188" s="18"/>
    </row>
    <row r="189" spans="1:11" s="10" customFormat="1" ht="17.25" customHeight="1">
      <c r="A189" s="38" t="s">
        <v>33</v>
      </c>
      <c r="B189" s="8">
        <v>310</v>
      </c>
      <c r="C189" s="9" t="s">
        <v>53</v>
      </c>
      <c r="D189" s="18">
        <v>1800</v>
      </c>
      <c r="E189" s="73">
        <f t="shared" si="47"/>
        <v>30</v>
      </c>
      <c r="F189" s="18">
        <v>10</v>
      </c>
      <c r="G189" s="18">
        <v>10</v>
      </c>
      <c r="H189" s="18"/>
      <c r="I189" s="18">
        <v>10</v>
      </c>
      <c r="J189" s="18"/>
      <c r="K189" s="18"/>
    </row>
    <row r="190" spans="1:11" s="10" customFormat="1" ht="17.25" customHeight="1">
      <c r="A190" s="38" t="s">
        <v>33</v>
      </c>
      <c r="B190" s="8">
        <v>340</v>
      </c>
      <c r="C190" s="9" t="s">
        <v>53</v>
      </c>
      <c r="D190" s="18">
        <v>343</v>
      </c>
      <c r="E190" s="73">
        <f t="shared" si="47"/>
        <v>30</v>
      </c>
      <c r="F190" s="18">
        <v>15</v>
      </c>
      <c r="G190" s="18"/>
      <c r="H190" s="18"/>
      <c r="I190" s="18">
        <v>15</v>
      </c>
      <c r="J190" s="18"/>
      <c r="K190" s="18"/>
    </row>
    <row r="191" spans="1:11" s="29" customFormat="1" ht="18.75">
      <c r="A191" s="127" t="s">
        <v>32</v>
      </c>
      <c r="B191" s="128"/>
      <c r="C191" s="128"/>
      <c r="D191" s="26">
        <f aca="true" t="shared" si="48" ref="D191:K191">SUM(D161,D146,D139)</f>
        <v>43635</v>
      </c>
      <c r="E191" s="75">
        <f t="shared" si="48"/>
        <v>942</v>
      </c>
      <c r="F191" s="26">
        <f t="shared" si="48"/>
        <v>140</v>
      </c>
      <c r="G191" s="26">
        <f t="shared" si="48"/>
        <v>120</v>
      </c>
      <c r="H191" s="26">
        <f t="shared" si="48"/>
        <v>0</v>
      </c>
      <c r="I191" s="26">
        <f t="shared" si="48"/>
        <v>682</v>
      </c>
      <c r="J191" s="26">
        <f t="shared" si="48"/>
        <v>0</v>
      </c>
      <c r="K191" s="26">
        <f t="shared" si="48"/>
        <v>0</v>
      </c>
    </row>
    <row r="192" spans="1:11" s="52" customFormat="1" ht="18.75" hidden="1">
      <c r="A192" s="129" t="s">
        <v>79</v>
      </c>
      <c r="B192" s="130"/>
      <c r="C192" s="131"/>
      <c r="D192" s="30"/>
      <c r="E192" s="77"/>
      <c r="F192" s="30"/>
      <c r="G192" s="30"/>
      <c r="H192" s="30"/>
      <c r="I192" s="30"/>
      <c r="J192" s="30"/>
      <c r="K192" s="30"/>
    </row>
    <row r="193" spans="1:11" s="53" customFormat="1" ht="18" customHeight="1" hidden="1">
      <c r="A193" s="42" t="s">
        <v>80</v>
      </c>
      <c r="B193" s="22" t="s">
        <v>50</v>
      </c>
      <c r="C193" s="33" t="s">
        <v>86</v>
      </c>
      <c r="D193" s="21"/>
      <c r="E193" s="76"/>
      <c r="F193" s="21"/>
      <c r="G193" s="21"/>
      <c r="H193" s="21"/>
      <c r="I193" s="21"/>
      <c r="J193" s="21"/>
      <c r="K193" s="21"/>
    </row>
    <row r="194" spans="1:11" s="53" customFormat="1" ht="15.75" hidden="1">
      <c r="A194" s="42" t="s">
        <v>80</v>
      </c>
      <c r="B194" s="22" t="s">
        <v>47</v>
      </c>
      <c r="C194" s="33" t="s">
        <v>87</v>
      </c>
      <c r="D194" s="21"/>
      <c r="E194" s="76"/>
      <c r="F194" s="21"/>
      <c r="G194" s="21"/>
      <c r="H194" s="21"/>
      <c r="I194" s="21"/>
      <c r="J194" s="21"/>
      <c r="K194" s="21"/>
    </row>
    <row r="195" spans="1:11" s="53" customFormat="1" ht="15.75" hidden="1">
      <c r="A195" s="42" t="s">
        <v>80</v>
      </c>
      <c r="B195" s="22" t="s">
        <v>49</v>
      </c>
      <c r="C195" s="33" t="s">
        <v>87</v>
      </c>
      <c r="D195" s="21"/>
      <c r="E195" s="76"/>
      <c r="F195" s="21"/>
      <c r="G195" s="21"/>
      <c r="H195" s="21"/>
      <c r="I195" s="21"/>
      <c r="J195" s="21"/>
      <c r="K195" s="21"/>
    </row>
    <row r="196" spans="1:11" s="54" customFormat="1" ht="18.75" hidden="1">
      <c r="A196" s="127" t="s">
        <v>81</v>
      </c>
      <c r="B196" s="128"/>
      <c r="C196" s="128"/>
      <c r="D196" s="27">
        <f aca="true" t="shared" si="49" ref="D196:I196">SUM(D193:D195)</f>
        <v>0</v>
      </c>
      <c r="E196" s="77">
        <f t="shared" si="49"/>
        <v>0</v>
      </c>
      <c r="F196" s="27">
        <f t="shared" si="49"/>
        <v>0</v>
      </c>
      <c r="G196" s="27">
        <f t="shared" si="49"/>
        <v>0</v>
      </c>
      <c r="H196" s="27">
        <f t="shared" si="49"/>
        <v>0</v>
      </c>
      <c r="I196" s="27">
        <f t="shared" si="49"/>
        <v>0</v>
      </c>
      <c r="J196" s="27"/>
      <c r="K196" s="27">
        <f>SUM(K193:K195)</f>
        <v>0</v>
      </c>
    </row>
    <row r="197" spans="1:11" ht="21.75" customHeight="1">
      <c r="A197" s="137" t="s">
        <v>36</v>
      </c>
      <c r="B197" s="138"/>
      <c r="C197" s="138"/>
      <c r="D197" s="51"/>
      <c r="E197" s="79"/>
      <c r="F197" s="51"/>
      <c r="G197" s="51"/>
      <c r="H197" s="51"/>
      <c r="I197" s="51"/>
      <c r="J197" s="51"/>
      <c r="K197" s="51"/>
    </row>
    <row r="198" spans="1:11" s="10" customFormat="1" ht="15" customHeight="1" hidden="1">
      <c r="A198" s="42" t="s">
        <v>38</v>
      </c>
      <c r="B198" s="22" t="s">
        <v>84</v>
      </c>
      <c r="C198" s="59" t="s">
        <v>2</v>
      </c>
      <c r="D198" s="23"/>
      <c r="E198" s="73"/>
      <c r="F198" s="23"/>
      <c r="G198" s="23"/>
      <c r="H198" s="23"/>
      <c r="I198" s="23"/>
      <c r="J198" s="23"/>
      <c r="K198" s="23"/>
    </row>
    <row r="199" spans="1:11" s="10" customFormat="1" ht="15" customHeight="1" hidden="1">
      <c r="A199" s="42" t="s">
        <v>38</v>
      </c>
      <c r="B199" s="22" t="s">
        <v>85</v>
      </c>
      <c r="C199" s="59" t="s">
        <v>6</v>
      </c>
      <c r="D199" s="23"/>
      <c r="E199" s="73"/>
      <c r="F199" s="23"/>
      <c r="G199" s="23"/>
      <c r="H199" s="23"/>
      <c r="I199" s="23"/>
      <c r="J199" s="23"/>
      <c r="K199" s="23"/>
    </row>
    <row r="200" spans="1:11" s="10" customFormat="1" ht="16.5" customHeight="1">
      <c r="A200" s="42" t="s">
        <v>38</v>
      </c>
      <c r="B200" s="22" t="s">
        <v>47</v>
      </c>
      <c r="C200" s="59" t="s">
        <v>125</v>
      </c>
      <c r="D200" s="23">
        <v>10</v>
      </c>
      <c r="E200" s="73">
        <f>SUM(F200:K200)</f>
        <v>5</v>
      </c>
      <c r="F200" s="23">
        <v>5</v>
      </c>
      <c r="G200" s="23"/>
      <c r="H200" s="23"/>
      <c r="I200" s="23"/>
      <c r="J200" s="23"/>
      <c r="K200" s="23"/>
    </row>
    <row r="201" spans="1:11" s="10" customFormat="1" ht="15" customHeight="1">
      <c r="A201" s="42" t="s">
        <v>38</v>
      </c>
      <c r="B201" s="22" t="s">
        <v>37</v>
      </c>
      <c r="C201" s="33" t="s">
        <v>12</v>
      </c>
      <c r="D201" s="23">
        <v>6</v>
      </c>
      <c r="E201" s="73">
        <f>SUM(F201:K201)</f>
        <v>5</v>
      </c>
      <c r="F201" s="23">
        <v>5</v>
      </c>
      <c r="G201" s="23"/>
      <c r="H201" s="23"/>
      <c r="I201" s="23"/>
      <c r="J201" s="23"/>
      <c r="K201" s="23"/>
    </row>
    <row r="202" spans="1:11" s="10" customFormat="1" ht="15" customHeight="1" hidden="1">
      <c r="A202" s="42" t="s">
        <v>38</v>
      </c>
      <c r="B202" s="22" t="s">
        <v>49</v>
      </c>
      <c r="C202" s="9" t="s">
        <v>14</v>
      </c>
      <c r="D202" s="23"/>
      <c r="E202" s="73"/>
      <c r="F202" s="23"/>
      <c r="G202" s="23"/>
      <c r="H202" s="23"/>
      <c r="I202" s="23"/>
      <c r="J202" s="23"/>
      <c r="K202" s="23"/>
    </row>
    <row r="203" spans="1:11" s="10" customFormat="1" ht="15" customHeight="1" hidden="1">
      <c r="A203" s="42" t="s">
        <v>38</v>
      </c>
      <c r="B203" s="22" t="s">
        <v>54</v>
      </c>
      <c r="C203" s="9" t="s">
        <v>15</v>
      </c>
      <c r="D203" s="23"/>
      <c r="E203" s="73"/>
      <c r="F203" s="23"/>
      <c r="G203" s="23"/>
      <c r="H203" s="23"/>
      <c r="I203" s="23"/>
      <c r="J203" s="23"/>
      <c r="K203" s="23"/>
    </row>
    <row r="204" spans="1:11" s="10" customFormat="1" ht="15" customHeight="1">
      <c r="A204" s="42" t="s">
        <v>38</v>
      </c>
      <c r="B204" s="22" t="s">
        <v>49</v>
      </c>
      <c r="C204" s="59" t="s">
        <v>14</v>
      </c>
      <c r="D204" s="23">
        <v>10</v>
      </c>
      <c r="E204" s="73">
        <f>SUM(F204:K204)</f>
        <v>2</v>
      </c>
      <c r="F204" s="23">
        <v>2</v>
      </c>
      <c r="G204" s="23"/>
      <c r="H204" s="23"/>
      <c r="I204" s="23"/>
      <c r="J204" s="23"/>
      <c r="K204" s="23"/>
    </row>
    <row r="205" spans="1:11" s="10" customFormat="1" ht="15" customHeight="1">
      <c r="A205" s="42" t="s">
        <v>38</v>
      </c>
      <c r="B205" s="22" t="s">
        <v>54</v>
      </c>
      <c r="C205" s="9" t="s">
        <v>53</v>
      </c>
      <c r="D205" s="23">
        <v>4</v>
      </c>
      <c r="E205" s="73">
        <f>SUM(F205:K205)</f>
        <v>3</v>
      </c>
      <c r="F205" s="23">
        <v>3</v>
      </c>
      <c r="G205" s="23"/>
      <c r="H205" s="23"/>
      <c r="I205" s="23"/>
      <c r="J205" s="23"/>
      <c r="K205" s="23"/>
    </row>
    <row r="206" spans="1:11" s="29" customFormat="1" ht="18.75" customHeight="1">
      <c r="A206" s="127" t="s">
        <v>39</v>
      </c>
      <c r="B206" s="128"/>
      <c r="C206" s="128"/>
      <c r="D206" s="26">
        <f>D201+D204+D205</f>
        <v>20</v>
      </c>
      <c r="E206" s="75">
        <f aca="true" t="shared" si="50" ref="E206:K206">E201+E204+E205+E200</f>
        <v>15</v>
      </c>
      <c r="F206" s="75">
        <f t="shared" si="50"/>
        <v>15</v>
      </c>
      <c r="G206" s="75">
        <f t="shared" si="50"/>
        <v>0</v>
      </c>
      <c r="H206" s="75">
        <f t="shared" si="50"/>
        <v>0</v>
      </c>
      <c r="I206" s="75">
        <f t="shared" si="50"/>
        <v>0</v>
      </c>
      <c r="J206" s="75">
        <f t="shared" si="50"/>
        <v>0</v>
      </c>
      <c r="K206" s="75">
        <f t="shared" si="50"/>
        <v>0</v>
      </c>
    </row>
    <row r="207" spans="1:11" s="10" customFormat="1" ht="34.5" customHeight="1" hidden="1">
      <c r="A207" s="134"/>
      <c r="B207" s="135"/>
      <c r="C207" s="136"/>
      <c r="D207" s="15"/>
      <c r="E207" s="76"/>
      <c r="F207" s="15"/>
      <c r="G207" s="15"/>
      <c r="H207" s="15"/>
      <c r="I207" s="15"/>
      <c r="J207" s="15"/>
      <c r="K207" s="15"/>
    </row>
    <row r="208" spans="1:11" s="10" customFormat="1" ht="19.5" customHeight="1" hidden="1">
      <c r="A208" s="40"/>
      <c r="B208" s="5"/>
      <c r="C208" s="60"/>
      <c r="D208" s="20"/>
      <c r="E208" s="71"/>
      <c r="F208" s="20"/>
      <c r="G208" s="20"/>
      <c r="H208" s="20"/>
      <c r="I208" s="20"/>
      <c r="J208" s="20"/>
      <c r="K208" s="20"/>
    </row>
    <row r="209" spans="1:11" s="10" customFormat="1" ht="15.75" hidden="1">
      <c r="A209" s="38"/>
      <c r="B209" s="8"/>
      <c r="C209" s="59"/>
      <c r="D209" s="9"/>
      <c r="E209" s="76"/>
      <c r="F209" s="9"/>
      <c r="G209" s="9"/>
      <c r="H209" s="9"/>
      <c r="I209" s="9"/>
      <c r="J209" s="9"/>
      <c r="K209" s="9"/>
    </row>
    <row r="210" spans="1:11" s="10" customFormat="1" ht="15.75" hidden="1">
      <c r="A210" s="38"/>
      <c r="B210" s="8"/>
      <c r="C210" s="59"/>
      <c r="D210" s="9"/>
      <c r="E210" s="76"/>
      <c r="F210" s="9"/>
      <c r="G210" s="9"/>
      <c r="H210" s="9"/>
      <c r="I210" s="9"/>
      <c r="J210" s="9"/>
      <c r="K210" s="9"/>
    </row>
    <row r="211" spans="1:11" s="10" customFormat="1" ht="15.75" hidden="1">
      <c r="A211" s="38"/>
      <c r="B211" s="8"/>
      <c r="C211" s="59"/>
      <c r="D211" s="9"/>
      <c r="E211" s="76"/>
      <c r="F211" s="9"/>
      <c r="G211" s="9"/>
      <c r="H211" s="9"/>
      <c r="I211" s="9"/>
      <c r="J211" s="9"/>
      <c r="K211" s="9"/>
    </row>
    <row r="212" spans="1:11" s="10" customFormat="1" ht="15.75" hidden="1">
      <c r="A212" s="40"/>
      <c r="B212" s="5"/>
      <c r="C212" s="60"/>
      <c r="D212" s="6"/>
      <c r="E212" s="71"/>
      <c r="F212" s="6"/>
      <c r="G212" s="6"/>
      <c r="H212" s="6"/>
      <c r="I212" s="6"/>
      <c r="J212" s="6"/>
      <c r="K212" s="6"/>
    </row>
    <row r="213" spans="1:11" s="10" customFormat="1" ht="15.75" hidden="1">
      <c r="A213" s="38"/>
      <c r="B213" s="8"/>
      <c r="C213" s="59"/>
      <c r="D213" s="9"/>
      <c r="E213" s="76"/>
      <c r="F213" s="9"/>
      <c r="G213" s="9"/>
      <c r="H213" s="9"/>
      <c r="I213" s="9"/>
      <c r="J213" s="9"/>
      <c r="K213" s="9"/>
    </row>
    <row r="214" spans="1:11" s="10" customFormat="1" ht="15.75" hidden="1">
      <c r="A214" s="38"/>
      <c r="B214" s="8"/>
      <c r="C214" s="59"/>
      <c r="D214" s="9"/>
      <c r="E214" s="76"/>
      <c r="F214" s="9"/>
      <c r="G214" s="9"/>
      <c r="H214" s="9"/>
      <c r="I214" s="9"/>
      <c r="J214" s="9"/>
      <c r="K214" s="9"/>
    </row>
    <row r="215" spans="1:11" s="10" customFormat="1" ht="15.75" hidden="1">
      <c r="A215" s="38"/>
      <c r="B215" s="8"/>
      <c r="C215" s="59"/>
      <c r="D215" s="9"/>
      <c r="E215" s="76"/>
      <c r="F215" s="9"/>
      <c r="G215" s="9"/>
      <c r="H215" s="9"/>
      <c r="I215" s="9"/>
      <c r="J215" s="9"/>
      <c r="K215" s="9"/>
    </row>
    <row r="216" spans="1:11" s="10" customFormat="1" ht="15.75" hidden="1">
      <c r="A216" s="38"/>
      <c r="B216" s="8"/>
      <c r="C216" s="59"/>
      <c r="D216" s="9"/>
      <c r="E216" s="76"/>
      <c r="F216" s="9"/>
      <c r="G216" s="9"/>
      <c r="H216" s="9"/>
      <c r="I216" s="9"/>
      <c r="J216" s="9"/>
      <c r="K216" s="9"/>
    </row>
    <row r="217" spans="1:11" s="10" customFormat="1" ht="15.75" hidden="1">
      <c r="A217" s="38"/>
      <c r="B217" s="8"/>
      <c r="C217" s="59"/>
      <c r="D217" s="9"/>
      <c r="E217" s="76"/>
      <c r="F217" s="9"/>
      <c r="G217" s="9"/>
      <c r="H217" s="9"/>
      <c r="I217" s="9"/>
      <c r="J217" s="9"/>
      <c r="K217" s="9"/>
    </row>
    <row r="218" spans="1:11" s="10" customFormat="1" ht="15.75" hidden="1">
      <c r="A218" s="38"/>
      <c r="B218" s="8"/>
      <c r="C218" s="59"/>
      <c r="D218" s="9"/>
      <c r="E218" s="76"/>
      <c r="F218" s="9"/>
      <c r="G218" s="9"/>
      <c r="H218" s="9"/>
      <c r="I218" s="9"/>
      <c r="J218" s="9"/>
      <c r="K218" s="9"/>
    </row>
    <row r="219" spans="1:11" s="7" customFormat="1" ht="15.75" hidden="1">
      <c r="A219" s="40"/>
      <c r="B219" s="5"/>
      <c r="C219" s="60"/>
      <c r="D219" s="6"/>
      <c r="E219" s="71"/>
      <c r="F219" s="6"/>
      <c r="G219" s="6"/>
      <c r="H219" s="6"/>
      <c r="I219" s="6"/>
      <c r="J219" s="6"/>
      <c r="K219" s="6"/>
    </row>
    <row r="220" spans="1:11" s="7" customFormat="1" ht="15.75" hidden="1">
      <c r="A220" s="40"/>
      <c r="B220" s="5"/>
      <c r="C220" s="60"/>
      <c r="D220" s="6"/>
      <c r="E220" s="71"/>
      <c r="F220" s="6"/>
      <c r="G220" s="6"/>
      <c r="H220" s="6"/>
      <c r="I220" s="6"/>
      <c r="J220" s="6"/>
      <c r="K220" s="6"/>
    </row>
    <row r="221" spans="1:11" s="10" customFormat="1" ht="15.75" hidden="1">
      <c r="A221" s="38"/>
      <c r="B221" s="8"/>
      <c r="C221" s="59"/>
      <c r="D221" s="9"/>
      <c r="E221" s="76"/>
      <c r="F221" s="9"/>
      <c r="G221" s="9"/>
      <c r="H221" s="9"/>
      <c r="I221" s="9"/>
      <c r="J221" s="9"/>
      <c r="K221" s="9"/>
    </row>
    <row r="222" spans="1:11" s="10" customFormat="1" ht="15.75" hidden="1">
      <c r="A222" s="38"/>
      <c r="B222" s="8"/>
      <c r="C222" s="59"/>
      <c r="D222" s="9"/>
      <c r="E222" s="76"/>
      <c r="F222" s="9"/>
      <c r="G222" s="9"/>
      <c r="H222" s="9"/>
      <c r="I222" s="9"/>
      <c r="J222" s="9"/>
      <c r="K222" s="9"/>
    </row>
    <row r="223" spans="1:11" s="29" customFormat="1" ht="18.75" customHeight="1" hidden="1">
      <c r="A223" s="127" t="s">
        <v>77</v>
      </c>
      <c r="B223" s="128"/>
      <c r="C223" s="128"/>
      <c r="D223" s="27">
        <f aca="true" t="shared" si="51" ref="D223:I223">SUM(D208,D212,D219,D220)</f>
        <v>0</v>
      </c>
      <c r="E223" s="77">
        <f t="shared" si="51"/>
        <v>0</v>
      </c>
      <c r="F223" s="27">
        <f t="shared" si="51"/>
        <v>0</v>
      </c>
      <c r="G223" s="27">
        <f t="shared" si="51"/>
        <v>0</v>
      </c>
      <c r="H223" s="27">
        <f t="shared" si="51"/>
        <v>0</v>
      </c>
      <c r="I223" s="27">
        <f t="shared" si="51"/>
        <v>0</v>
      </c>
      <c r="J223" s="27"/>
      <c r="K223" s="27">
        <f>SUM(K208,K212,K219,K220)</f>
        <v>0</v>
      </c>
    </row>
    <row r="224" spans="1:11" s="85" customFormat="1" ht="39" customHeight="1">
      <c r="A224" s="132" t="s">
        <v>75</v>
      </c>
      <c r="B224" s="133"/>
      <c r="C224" s="133"/>
      <c r="D224" s="30"/>
      <c r="E224" s="77"/>
      <c r="F224" s="30"/>
      <c r="G224" s="30"/>
      <c r="H224" s="30"/>
      <c r="I224" s="30"/>
      <c r="J224" s="30"/>
      <c r="K224" s="30"/>
    </row>
    <row r="225" spans="1:11" s="85" customFormat="1" ht="31.5">
      <c r="A225" s="40" t="s">
        <v>76</v>
      </c>
      <c r="B225" s="5">
        <v>210</v>
      </c>
      <c r="C225" s="60" t="s">
        <v>30</v>
      </c>
      <c r="D225" s="84">
        <f aca="true" t="shared" si="52" ref="D225:K225">D226+D227+D228</f>
        <v>3327</v>
      </c>
      <c r="E225" s="77">
        <f t="shared" si="52"/>
        <v>1614</v>
      </c>
      <c r="F225" s="84">
        <f t="shared" si="52"/>
        <v>5</v>
      </c>
      <c r="G225" s="84">
        <f t="shared" si="52"/>
        <v>1556</v>
      </c>
      <c r="H225" s="84">
        <f t="shared" si="52"/>
        <v>53</v>
      </c>
      <c r="I225" s="103">
        <f t="shared" si="52"/>
        <v>0</v>
      </c>
      <c r="J225" s="103">
        <f t="shared" si="52"/>
        <v>0</v>
      </c>
      <c r="K225" s="103">
        <f t="shared" si="52"/>
        <v>0</v>
      </c>
    </row>
    <row r="226" spans="1:11" s="85" customFormat="1" ht="18.75">
      <c r="A226" s="57" t="s">
        <v>76</v>
      </c>
      <c r="B226" s="57" t="s">
        <v>102</v>
      </c>
      <c r="C226" s="59" t="s">
        <v>1</v>
      </c>
      <c r="D226" s="9">
        <v>2519</v>
      </c>
      <c r="E226" s="73">
        <f>SUM(F226:K226)</f>
        <v>1236</v>
      </c>
      <c r="F226" s="87"/>
      <c r="G226" s="87">
        <v>1196</v>
      </c>
      <c r="H226" s="87">
        <v>40</v>
      </c>
      <c r="I226" s="102"/>
      <c r="J226" s="102"/>
      <c r="K226" s="84"/>
    </row>
    <row r="227" spans="1:11" s="85" customFormat="1" ht="18.75">
      <c r="A227" s="38" t="s">
        <v>76</v>
      </c>
      <c r="B227" s="8">
        <v>212</v>
      </c>
      <c r="C227" s="59" t="s">
        <v>2</v>
      </c>
      <c r="D227" s="18">
        <v>47</v>
      </c>
      <c r="E227" s="73">
        <f>SUM(F227:K227)</f>
        <v>5</v>
      </c>
      <c r="F227" s="87">
        <v>5</v>
      </c>
      <c r="G227" s="84"/>
      <c r="H227" s="84"/>
      <c r="I227" s="84"/>
      <c r="J227" s="84"/>
      <c r="K227" s="84"/>
    </row>
    <row r="228" spans="1:11" s="85" customFormat="1" ht="18.75">
      <c r="A228" s="38" t="s">
        <v>20</v>
      </c>
      <c r="B228" s="8">
        <v>213</v>
      </c>
      <c r="C228" s="59" t="s">
        <v>3</v>
      </c>
      <c r="D228" s="9">
        <v>761</v>
      </c>
      <c r="E228" s="73">
        <f>SUM(F228:K228)</f>
        <v>373</v>
      </c>
      <c r="F228" s="84"/>
      <c r="G228" s="87">
        <v>360</v>
      </c>
      <c r="H228" s="87">
        <v>13</v>
      </c>
      <c r="I228" s="87"/>
      <c r="J228" s="84"/>
      <c r="K228" s="84"/>
    </row>
    <row r="229" spans="1:11" s="7" customFormat="1" ht="15.75">
      <c r="A229" s="40" t="s">
        <v>103</v>
      </c>
      <c r="B229" s="5">
        <v>220</v>
      </c>
      <c r="C229" s="60" t="s">
        <v>4</v>
      </c>
      <c r="D229" s="25">
        <f aca="true" t="shared" si="53" ref="D229:K229">D231+D232+D233+D234+D230</f>
        <v>3086</v>
      </c>
      <c r="E229" s="72">
        <f t="shared" si="53"/>
        <v>282</v>
      </c>
      <c r="F229" s="25">
        <f t="shared" si="53"/>
        <v>27</v>
      </c>
      <c r="G229" s="25">
        <f t="shared" si="53"/>
        <v>70</v>
      </c>
      <c r="H229" s="25">
        <f t="shared" si="53"/>
        <v>0</v>
      </c>
      <c r="I229" s="25">
        <f t="shared" si="53"/>
        <v>185</v>
      </c>
      <c r="J229" s="25">
        <f t="shared" si="53"/>
        <v>0</v>
      </c>
      <c r="K229" s="25">
        <f t="shared" si="53"/>
        <v>0</v>
      </c>
    </row>
    <row r="230" spans="1:11" s="7" customFormat="1" ht="15.75">
      <c r="A230" s="38" t="s">
        <v>76</v>
      </c>
      <c r="B230" s="8">
        <v>221</v>
      </c>
      <c r="C230" s="59" t="s">
        <v>5</v>
      </c>
      <c r="D230" s="9">
        <v>24</v>
      </c>
      <c r="E230" s="73">
        <f aca="true" t="shared" si="54" ref="E230:E235">SUM(F230:K230)</f>
        <v>15</v>
      </c>
      <c r="F230" s="18">
        <v>10</v>
      </c>
      <c r="G230" s="25"/>
      <c r="H230" s="25"/>
      <c r="I230" s="25">
        <v>5</v>
      </c>
      <c r="J230" s="25"/>
      <c r="K230" s="25"/>
    </row>
    <row r="231" spans="1:11" s="85" customFormat="1" ht="18.75">
      <c r="A231" s="38" t="s">
        <v>76</v>
      </c>
      <c r="B231" s="8">
        <v>222</v>
      </c>
      <c r="C231" s="59" t="s">
        <v>6</v>
      </c>
      <c r="D231" s="9">
        <v>22</v>
      </c>
      <c r="E231" s="73">
        <f t="shared" si="54"/>
        <v>5</v>
      </c>
      <c r="F231" s="96">
        <v>5</v>
      </c>
      <c r="G231" s="84"/>
      <c r="H231" s="84"/>
      <c r="I231" s="84"/>
      <c r="J231" s="84"/>
      <c r="K231" s="84"/>
    </row>
    <row r="232" spans="1:11" s="85" customFormat="1" ht="18.75">
      <c r="A232" s="38" t="s">
        <v>76</v>
      </c>
      <c r="B232" s="8">
        <v>223</v>
      </c>
      <c r="C232" s="59" t="s">
        <v>7</v>
      </c>
      <c r="D232" s="9">
        <v>2875</v>
      </c>
      <c r="E232" s="73">
        <f t="shared" si="54"/>
        <v>252</v>
      </c>
      <c r="F232" s="87">
        <v>2</v>
      </c>
      <c r="G232" s="87">
        <v>70</v>
      </c>
      <c r="H232" s="84"/>
      <c r="I232" s="87">
        <v>180</v>
      </c>
      <c r="J232" s="87"/>
      <c r="K232" s="84"/>
    </row>
    <row r="233" spans="1:11" s="85" customFormat="1" ht="18.75">
      <c r="A233" s="38" t="s">
        <v>76</v>
      </c>
      <c r="B233" s="8">
        <v>225</v>
      </c>
      <c r="C233" s="59" t="s">
        <v>9</v>
      </c>
      <c r="D233" s="9">
        <v>61</v>
      </c>
      <c r="E233" s="73">
        <f t="shared" si="54"/>
        <v>5</v>
      </c>
      <c r="F233" s="87">
        <v>5</v>
      </c>
      <c r="G233" s="84"/>
      <c r="H233" s="84"/>
      <c r="I233" s="84"/>
      <c r="J233" s="84"/>
      <c r="K233" s="84"/>
    </row>
    <row r="234" spans="1:11" s="85" customFormat="1" ht="18.75">
      <c r="A234" s="38" t="s">
        <v>76</v>
      </c>
      <c r="B234" s="8">
        <v>226</v>
      </c>
      <c r="C234" s="59" t="s">
        <v>10</v>
      </c>
      <c r="D234" s="9">
        <v>104</v>
      </c>
      <c r="E234" s="73">
        <f t="shared" si="54"/>
        <v>5</v>
      </c>
      <c r="F234" s="87">
        <v>5</v>
      </c>
      <c r="G234" s="84"/>
      <c r="H234" s="84"/>
      <c r="I234" s="84"/>
      <c r="J234" s="84"/>
      <c r="K234" s="84"/>
    </row>
    <row r="235" spans="1:11" s="85" customFormat="1" ht="18.75">
      <c r="A235" s="40" t="s">
        <v>103</v>
      </c>
      <c r="B235" s="5">
        <v>290</v>
      </c>
      <c r="C235" s="60" t="s">
        <v>12</v>
      </c>
      <c r="D235" s="6">
        <v>85</v>
      </c>
      <c r="E235" s="73">
        <f t="shared" si="54"/>
        <v>35</v>
      </c>
      <c r="F235" s="87"/>
      <c r="G235" s="84">
        <v>5</v>
      </c>
      <c r="H235" s="84"/>
      <c r="I235" s="84">
        <v>30</v>
      </c>
      <c r="J235" s="84"/>
      <c r="K235" s="84"/>
    </row>
    <row r="236" spans="1:11" s="85" customFormat="1" ht="18.75">
      <c r="A236" s="40" t="s">
        <v>103</v>
      </c>
      <c r="B236" s="5">
        <v>300</v>
      </c>
      <c r="C236" s="60" t="s">
        <v>13</v>
      </c>
      <c r="D236" s="6">
        <f aca="true" t="shared" si="55" ref="D236:K236">D237+D238</f>
        <v>505</v>
      </c>
      <c r="E236" s="71">
        <f t="shared" si="55"/>
        <v>55</v>
      </c>
      <c r="F236" s="96">
        <f t="shared" si="55"/>
        <v>0</v>
      </c>
      <c r="G236" s="96">
        <f t="shared" si="55"/>
        <v>0</v>
      </c>
      <c r="H236" s="96">
        <f t="shared" si="55"/>
        <v>0</v>
      </c>
      <c r="I236" s="96">
        <f t="shared" si="55"/>
        <v>55</v>
      </c>
      <c r="J236" s="96">
        <f t="shared" si="55"/>
        <v>0</v>
      </c>
      <c r="K236" s="96">
        <f t="shared" si="55"/>
        <v>0</v>
      </c>
    </row>
    <row r="237" spans="1:11" s="85" customFormat="1" ht="18.75">
      <c r="A237" s="38" t="s">
        <v>76</v>
      </c>
      <c r="B237" s="8">
        <v>310</v>
      </c>
      <c r="C237" s="59" t="s">
        <v>14</v>
      </c>
      <c r="D237" s="9">
        <v>221</v>
      </c>
      <c r="E237" s="73">
        <f>SUM(F237:K237)</f>
        <v>20</v>
      </c>
      <c r="F237" s="87"/>
      <c r="G237" s="84"/>
      <c r="H237" s="84"/>
      <c r="I237" s="87">
        <v>20</v>
      </c>
      <c r="J237" s="87"/>
      <c r="K237" s="84"/>
    </row>
    <row r="238" spans="1:11" s="85" customFormat="1" ht="18.75">
      <c r="A238" s="38" t="s">
        <v>76</v>
      </c>
      <c r="B238" s="8">
        <v>340</v>
      </c>
      <c r="C238" s="59" t="s">
        <v>15</v>
      </c>
      <c r="D238" s="9">
        <v>284</v>
      </c>
      <c r="E238" s="73">
        <f>SUM(F238:K238)</f>
        <v>35</v>
      </c>
      <c r="F238" s="113"/>
      <c r="G238" s="84"/>
      <c r="H238" s="84"/>
      <c r="I238" s="87">
        <v>35</v>
      </c>
      <c r="J238" s="87"/>
      <c r="K238" s="84"/>
    </row>
    <row r="239" spans="1:11" s="85" customFormat="1" ht="18.75">
      <c r="A239" s="82" t="s">
        <v>77</v>
      </c>
      <c r="B239" s="83"/>
      <c r="C239" s="83"/>
      <c r="D239" s="19">
        <f aca="true" t="shared" si="56" ref="D239:K239">D225+D229+D235+D236</f>
        <v>7003</v>
      </c>
      <c r="E239" s="72">
        <f t="shared" si="56"/>
        <v>1986</v>
      </c>
      <c r="F239" s="19">
        <f t="shared" si="56"/>
        <v>32</v>
      </c>
      <c r="G239" s="19">
        <f t="shared" si="56"/>
        <v>1631</v>
      </c>
      <c r="H239" s="19">
        <f t="shared" si="56"/>
        <v>53</v>
      </c>
      <c r="I239" s="19">
        <f t="shared" si="56"/>
        <v>270</v>
      </c>
      <c r="J239" s="19">
        <f t="shared" si="56"/>
        <v>0</v>
      </c>
      <c r="K239" s="19">
        <f t="shared" si="56"/>
        <v>0</v>
      </c>
    </row>
    <row r="240" spans="1:11" ht="33.75" customHeight="1" hidden="1">
      <c r="A240" s="132"/>
      <c r="B240" s="133"/>
      <c r="C240" s="133"/>
      <c r="D240" s="15"/>
      <c r="E240" s="78"/>
      <c r="F240" s="4"/>
      <c r="G240" s="4"/>
      <c r="H240" s="4"/>
      <c r="I240" s="4"/>
      <c r="J240" s="4"/>
      <c r="K240" s="4"/>
    </row>
    <row r="241" spans="1:11" s="10" customFormat="1" ht="19.5" customHeight="1" hidden="1">
      <c r="A241" s="40"/>
      <c r="B241" s="5"/>
      <c r="C241" s="60"/>
      <c r="D241" s="9"/>
      <c r="E241" s="71"/>
      <c r="F241" s="20"/>
      <c r="G241" s="20"/>
      <c r="H241" s="20"/>
      <c r="I241" s="20"/>
      <c r="J241" s="20"/>
      <c r="K241" s="20"/>
    </row>
    <row r="242" spans="1:11" s="10" customFormat="1" ht="18.75" hidden="1">
      <c r="A242" s="38"/>
      <c r="B242" s="8"/>
      <c r="C242" s="59"/>
      <c r="D242" s="27"/>
      <c r="E242" s="76"/>
      <c r="F242" s="9"/>
      <c r="G242" s="9"/>
      <c r="H242" s="9"/>
      <c r="I242" s="9"/>
      <c r="J242" s="9"/>
      <c r="K242" s="9"/>
    </row>
    <row r="243" spans="1:11" s="56" customFormat="1" ht="15.75" customHeight="1" hidden="1">
      <c r="A243" s="38"/>
      <c r="B243" s="8"/>
      <c r="C243" s="58"/>
      <c r="D243" s="21"/>
      <c r="E243" s="76"/>
      <c r="F243" s="21"/>
      <c r="G243" s="21"/>
      <c r="H243" s="21"/>
      <c r="I243" s="21"/>
      <c r="J243" s="21"/>
      <c r="K243" s="21"/>
    </row>
    <row r="244" spans="1:11" s="10" customFormat="1" ht="15.75" hidden="1">
      <c r="A244" s="38"/>
      <c r="B244" s="8"/>
      <c r="C244" s="59"/>
      <c r="D244" s="9"/>
      <c r="E244" s="76"/>
      <c r="F244" s="9"/>
      <c r="G244" s="9"/>
      <c r="H244" s="9"/>
      <c r="I244" s="9"/>
      <c r="J244" s="9"/>
      <c r="K244" s="9"/>
    </row>
    <row r="245" spans="1:11" s="10" customFormat="1" ht="15.75" hidden="1">
      <c r="A245" s="40"/>
      <c r="B245" s="5"/>
      <c r="C245" s="60"/>
      <c r="D245" s="6"/>
      <c r="E245" s="71"/>
      <c r="F245" s="6"/>
      <c r="G245" s="6"/>
      <c r="H245" s="6"/>
      <c r="I245" s="6"/>
      <c r="J245" s="6"/>
      <c r="K245" s="6"/>
    </row>
    <row r="246" spans="1:11" s="10" customFormat="1" ht="15.75" hidden="1">
      <c r="A246" s="38"/>
      <c r="B246" s="8"/>
      <c r="C246" s="59"/>
      <c r="D246" s="9"/>
      <c r="E246" s="76"/>
      <c r="F246" s="9"/>
      <c r="G246" s="9"/>
      <c r="H246" s="9"/>
      <c r="I246" s="9"/>
      <c r="J246" s="9"/>
      <c r="K246" s="9"/>
    </row>
    <row r="247" spans="1:11" s="56" customFormat="1" ht="15.75" customHeight="1" hidden="1">
      <c r="A247" s="38"/>
      <c r="B247" s="8"/>
      <c r="C247" s="59"/>
      <c r="D247" s="21"/>
      <c r="E247" s="76"/>
      <c r="F247" s="21"/>
      <c r="G247" s="21"/>
      <c r="H247" s="21"/>
      <c r="I247" s="21"/>
      <c r="J247" s="21"/>
      <c r="K247" s="21"/>
    </row>
    <row r="248" spans="1:11" s="10" customFormat="1" ht="15.75" hidden="1">
      <c r="A248" s="38"/>
      <c r="B248" s="8"/>
      <c r="C248" s="59"/>
      <c r="D248" s="18"/>
      <c r="E248" s="73"/>
      <c r="F248" s="18"/>
      <c r="G248" s="18"/>
      <c r="H248" s="18"/>
      <c r="I248" s="18"/>
      <c r="J248" s="18"/>
      <c r="K248" s="18"/>
    </row>
    <row r="249" spans="1:11" s="10" customFormat="1" ht="15.75" hidden="1">
      <c r="A249" s="38"/>
      <c r="B249" s="8"/>
      <c r="C249" s="59"/>
      <c r="D249" s="18"/>
      <c r="E249" s="73"/>
      <c r="F249" s="18"/>
      <c r="G249" s="18"/>
      <c r="H249" s="18"/>
      <c r="I249" s="18"/>
      <c r="J249" s="18"/>
      <c r="K249" s="18"/>
    </row>
    <row r="250" spans="1:11" s="10" customFormat="1" ht="15.75" hidden="1">
      <c r="A250" s="38"/>
      <c r="B250" s="8"/>
      <c r="C250" s="59"/>
      <c r="D250" s="18"/>
      <c r="E250" s="73"/>
      <c r="F250" s="18"/>
      <c r="G250" s="18"/>
      <c r="H250" s="18"/>
      <c r="I250" s="18"/>
      <c r="J250" s="18"/>
      <c r="K250" s="18"/>
    </row>
    <row r="251" spans="1:11" s="56" customFormat="1" ht="15.75" customHeight="1" hidden="1">
      <c r="A251" s="38"/>
      <c r="B251" s="8"/>
      <c r="C251" s="9"/>
      <c r="D251" s="55"/>
      <c r="E251" s="78"/>
      <c r="F251" s="55"/>
      <c r="G251" s="55"/>
      <c r="H251" s="55"/>
      <c r="I251" s="55"/>
      <c r="J251" s="55"/>
      <c r="K251" s="55"/>
    </row>
    <row r="252" spans="1:11" s="10" customFormat="1" ht="18" customHeight="1" hidden="1">
      <c r="A252" s="38"/>
      <c r="B252" s="8"/>
      <c r="C252" s="33"/>
      <c r="D252" s="23"/>
      <c r="E252" s="73"/>
      <c r="F252" s="23"/>
      <c r="G252" s="23"/>
      <c r="H252" s="23"/>
      <c r="I252" s="23"/>
      <c r="J252" s="23"/>
      <c r="K252" s="23"/>
    </row>
    <row r="253" spans="1:11" s="7" customFormat="1" ht="15.75" hidden="1">
      <c r="A253" s="40"/>
      <c r="B253" s="5"/>
      <c r="C253" s="60"/>
      <c r="D253" s="6"/>
      <c r="E253" s="73"/>
      <c r="F253" s="6"/>
      <c r="G253" s="6"/>
      <c r="H253" s="6"/>
      <c r="I253" s="6"/>
      <c r="J253" s="6"/>
      <c r="K253" s="6"/>
    </row>
    <row r="254" spans="1:11" s="10" customFormat="1" ht="18" customHeight="1" hidden="1">
      <c r="A254" s="38"/>
      <c r="B254" s="8"/>
      <c r="C254" s="9"/>
      <c r="D254" s="23"/>
      <c r="E254" s="73"/>
      <c r="F254" s="23"/>
      <c r="G254" s="23"/>
      <c r="H254" s="23"/>
      <c r="I254" s="23"/>
      <c r="J254" s="23"/>
      <c r="K254" s="23"/>
    </row>
    <row r="255" spans="1:11" s="10" customFormat="1" ht="18" customHeight="1" hidden="1">
      <c r="A255" s="38"/>
      <c r="B255" s="8"/>
      <c r="C255" s="9"/>
      <c r="D255" s="23"/>
      <c r="E255" s="73"/>
      <c r="F255" s="23"/>
      <c r="G255" s="23"/>
      <c r="H255" s="23"/>
      <c r="I255" s="23"/>
      <c r="J255" s="23"/>
      <c r="K255" s="23"/>
    </row>
    <row r="256" spans="1:11" s="29" customFormat="1" ht="18.75" hidden="1">
      <c r="A256" s="127"/>
      <c r="B256" s="128"/>
      <c r="C256" s="128"/>
      <c r="D256" s="27"/>
      <c r="E256" s="75"/>
      <c r="F256" s="26"/>
      <c r="G256" s="27"/>
      <c r="H256" s="27"/>
      <c r="I256" s="27"/>
      <c r="J256" s="27"/>
      <c r="K256" s="27"/>
    </row>
    <row r="257" spans="1:11" s="52" customFormat="1" ht="18.75">
      <c r="A257" s="129" t="s">
        <v>45</v>
      </c>
      <c r="B257" s="130"/>
      <c r="C257" s="131"/>
      <c r="D257" s="30"/>
      <c r="E257" s="77"/>
      <c r="F257" s="30"/>
      <c r="G257" s="30"/>
      <c r="H257" s="30"/>
      <c r="I257" s="30"/>
      <c r="J257" s="30"/>
      <c r="K257" s="30"/>
    </row>
    <row r="258" spans="1:11" s="53" customFormat="1" ht="15.75">
      <c r="A258" s="42" t="s">
        <v>46</v>
      </c>
      <c r="B258" s="22" t="s">
        <v>47</v>
      </c>
      <c r="C258" s="33" t="s">
        <v>106</v>
      </c>
      <c r="D258" s="21">
        <v>10</v>
      </c>
      <c r="E258" s="76">
        <f>SUM(F258:K258)</f>
        <v>3</v>
      </c>
      <c r="F258" s="21">
        <v>2</v>
      </c>
      <c r="G258" s="21">
        <v>1</v>
      </c>
      <c r="H258" s="21"/>
      <c r="I258" s="21"/>
      <c r="J258" s="21"/>
      <c r="K258" s="21"/>
    </row>
    <row r="259" spans="1:11" s="53" customFormat="1" ht="15.75">
      <c r="A259" s="42" t="s">
        <v>46</v>
      </c>
      <c r="B259" s="22" t="s">
        <v>37</v>
      </c>
      <c r="C259" s="33" t="s">
        <v>107</v>
      </c>
      <c r="D259" s="23">
        <v>65</v>
      </c>
      <c r="E259" s="76">
        <f>SUM(F259:K259)</f>
        <v>20</v>
      </c>
      <c r="F259" s="23">
        <v>10</v>
      </c>
      <c r="G259" s="23">
        <v>10</v>
      </c>
      <c r="H259" s="23"/>
      <c r="I259" s="23"/>
      <c r="J259" s="23"/>
      <c r="K259" s="23"/>
    </row>
    <row r="260" spans="1:11" s="53" customFormat="1" ht="15.75">
      <c r="A260" s="42" t="s">
        <v>46</v>
      </c>
      <c r="B260" s="22" t="s">
        <v>54</v>
      </c>
      <c r="C260" s="59" t="s">
        <v>15</v>
      </c>
      <c r="D260" s="23">
        <v>29</v>
      </c>
      <c r="E260" s="76">
        <f>SUM(F260:K260)</f>
        <v>21</v>
      </c>
      <c r="F260" s="23">
        <v>10</v>
      </c>
      <c r="G260" s="23">
        <v>11</v>
      </c>
      <c r="H260" s="23"/>
      <c r="I260" s="23"/>
      <c r="J260" s="23"/>
      <c r="K260" s="23"/>
    </row>
    <row r="261" spans="1:11" s="53" customFormat="1" ht="15.75" hidden="1">
      <c r="A261" s="42"/>
      <c r="B261" s="22"/>
      <c r="C261" s="33"/>
      <c r="D261" s="23"/>
      <c r="E261" s="76"/>
      <c r="F261" s="23"/>
      <c r="G261" s="23"/>
      <c r="H261" s="23"/>
      <c r="I261" s="23"/>
      <c r="J261" s="23"/>
      <c r="K261" s="23"/>
    </row>
    <row r="262" spans="1:11" s="53" customFormat="1" ht="15.75" hidden="1">
      <c r="A262" s="42"/>
      <c r="B262" s="22"/>
      <c r="C262" s="33"/>
      <c r="D262" s="23"/>
      <c r="E262" s="76"/>
      <c r="F262" s="23"/>
      <c r="G262" s="23"/>
      <c r="H262" s="23"/>
      <c r="I262" s="23"/>
      <c r="J262" s="23"/>
      <c r="K262" s="23"/>
    </row>
    <row r="263" spans="1:11" s="53" customFormat="1" ht="15.75" hidden="1">
      <c r="A263" s="42"/>
      <c r="B263" s="22"/>
      <c r="C263" s="33"/>
      <c r="D263" s="23"/>
      <c r="E263" s="76"/>
      <c r="F263" s="23"/>
      <c r="G263" s="23"/>
      <c r="H263" s="23"/>
      <c r="I263" s="23"/>
      <c r="J263" s="23"/>
      <c r="K263" s="23"/>
    </row>
    <row r="264" spans="1:11" s="53" customFormat="1" ht="18.75">
      <c r="A264" s="82" t="s">
        <v>48</v>
      </c>
      <c r="B264" s="83"/>
      <c r="C264" s="83"/>
      <c r="D264" s="19">
        <f aca="true" t="shared" si="57" ref="D264:K264">D258+D259+D260</f>
        <v>104</v>
      </c>
      <c r="E264" s="72">
        <f t="shared" si="57"/>
        <v>44</v>
      </c>
      <c r="F264" s="19">
        <f t="shared" si="57"/>
        <v>22</v>
      </c>
      <c r="G264" s="19">
        <f t="shared" si="57"/>
        <v>22</v>
      </c>
      <c r="H264" s="19">
        <f t="shared" si="57"/>
        <v>0</v>
      </c>
      <c r="I264" s="19">
        <f t="shared" si="57"/>
        <v>0</v>
      </c>
      <c r="J264" s="19">
        <f t="shared" si="57"/>
        <v>0</v>
      </c>
      <c r="K264" s="19">
        <f t="shared" si="57"/>
        <v>0</v>
      </c>
    </row>
    <row r="265" spans="1:11" s="53" customFormat="1" ht="36" customHeight="1">
      <c r="A265" s="132" t="s">
        <v>104</v>
      </c>
      <c r="B265" s="133"/>
      <c r="C265" s="133"/>
      <c r="D265" s="86"/>
      <c r="E265" s="76"/>
      <c r="F265" s="86"/>
      <c r="G265" s="86"/>
      <c r="H265" s="86"/>
      <c r="I265" s="86"/>
      <c r="J265" s="86"/>
      <c r="K265" s="86"/>
    </row>
    <row r="266" spans="1:11" s="90" customFormat="1" ht="22.5" customHeight="1" hidden="1">
      <c r="A266" s="42" t="s">
        <v>105</v>
      </c>
      <c r="B266" s="8">
        <v>222</v>
      </c>
      <c r="C266" s="59" t="s">
        <v>6</v>
      </c>
      <c r="D266" s="89"/>
      <c r="E266" s="87"/>
      <c r="F266" s="89"/>
      <c r="G266" s="89"/>
      <c r="H266" s="89"/>
      <c r="I266" s="89"/>
      <c r="J266" s="89"/>
      <c r="K266" s="89"/>
    </row>
    <row r="267" spans="1:11" s="90" customFormat="1" ht="18" customHeight="1" hidden="1">
      <c r="A267" s="42" t="s">
        <v>105</v>
      </c>
      <c r="B267" s="8">
        <v>224</v>
      </c>
      <c r="C267" s="59" t="s">
        <v>8</v>
      </c>
      <c r="D267" s="89">
        <v>0</v>
      </c>
      <c r="E267" s="76">
        <f aca="true" t="shared" si="58" ref="E267:E272">SUM(F267:K267)</f>
        <v>0</v>
      </c>
      <c r="F267" s="89"/>
      <c r="G267" s="89"/>
      <c r="H267" s="89"/>
      <c r="I267" s="89"/>
      <c r="J267" s="89"/>
      <c r="K267" s="89"/>
    </row>
    <row r="268" spans="1:11" s="90" customFormat="1" ht="18.75" customHeight="1" hidden="1">
      <c r="A268" s="42" t="s">
        <v>105</v>
      </c>
      <c r="B268" s="8">
        <v>225</v>
      </c>
      <c r="C268" s="59" t="s">
        <v>9</v>
      </c>
      <c r="D268" s="89">
        <v>0</v>
      </c>
      <c r="E268" s="76">
        <f t="shared" si="58"/>
        <v>0</v>
      </c>
      <c r="F268" s="89"/>
      <c r="G268" s="89"/>
      <c r="H268" s="89"/>
      <c r="I268" s="89"/>
      <c r="J268" s="89"/>
      <c r="K268" s="89"/>
    </row>
    <row r="269" spans="1:11" s="90" customFormat="1" ht="18.75" customHeight="1">
      <c r="A269" s="42" t="s">
        <v>105</v>
      </c>
      <c r="B269" s="8">
        <v>226</v>
      </c>
      <c r="C269" s="33" t="s">
        <v>106</v>
      </c>
      <c r="D269" s="89">
        <v>10</v>
      </c>
      <c r="E269" s="76">
        <f t="shared" si="58"/>
        <v>5</v>
      </c>
      <c r="F269" s="89">
        <v>5</v>
      </c>
      <c r="G269" s="89"/>
      <c r="H269" s="89"/>
      <c r="I269" s="89"/>
      <c r="J269" s="89"/>
      <c r="K269" s="89"/>
    </row>
    <row r="270" spans="1:11" s="53" customFormat="1" ht="15.75">
      <c r="A270" s="42" t="s">
        <v>105</v>
      </c>
      <c r="B270" s="22" t="s">
        <v>37</v>
      </c>
      <c r="C270" s="33" t="s">
        <v>107</v>
      </c>
      <c r="D270" s="23">
        <v>65</v>
      </c>
      <c r="E270" s="76">
        <f t="shared" si="58"/>
        <v>15</v>
      </c>
      <c r="F270" s="23">
        <v>15</v>
      </c>
      <c r="G270" s="23"/>
      <c r="H270" s="23"/>
      <c r="I270" s="23"/>
      <c r="J270" s="23"/>
      <c r="K270" s="23"/>
    </row>
    <row r="271" spans="1:11" s="53" customFormat="1" ht="15.75">
      <c r="A271" s="42" t="s">
        <v>105</v>
      </c>
      <c r="B271" s="22" t="s">
        <v>49</v>
      </c>
      <c r="C271" s="59" t="s">
        <v>14</v>
      </c>
      <c r="D271" s="23">
        <v>50</v>
      </c>
      <c r="E271" s="76">
        <f t="shared" si="58"/>
        <v>10</v>
      </c>
      <c r="F271" s="23">
        <v>10</v>
      </c>
      <c r="G271" s="23"/>
      <c r="H271" s="23"/>
      <c r="I271" s="23"/>
      <c r="J271" s="23"/>
      <c r="K271" s="23"/>
    </row>
    <row r="272" spans="1:11" s="53" customFormat="1" ht="15.75">
      <c r="A272" s="42" t="s">
        <v>105</v>
      </c>
      <c r="B272" s="22" t="s">
        <v>54</v>
      </c>
      <c r="C272" s="59" t="s">
        <v>15</v>
      </c>
      <c r="D272" s="23">
        <v>75</v>
      </c>
      <c r="E272" s="76">
        <f t="shared" si="58"/>
        <v>10</v>
      </c>
      <c r="F272" s="23">
        <v>10</v>
      </c>
      <c r="G272" s="23"/>
      <c r="H272" s="23"/>
      <c r="I272" s="23"/>
      <c r="J272" s="23"/>
      <c r="K272" s="23"/>
    </row>
    <row r="273" spans="1:11" s="53" customFormat="1" ht="15.75" hidden="1">
      <c r="A273" s="42" t="s">
        <v>105</v>
      </c>
      <c r="B273" s="22" t="s">
        <v>49</v>
      </c>
      <c r="C273" s="59" t="s">
        <v>14</v>
      </c>
      <c r="D273" s="23"/>
      <c r="E273" s="76"/>
      <c r="F273" s="23"/>
      <c r="G273" s="23"/>
      <c r="H273" s="23"/>
      <c r="I273" s="23"/>
      <c r="J273" s="23"/>
      <c r="K273" s="23"/>
    </row>
    <row r="274" spans="1:12" s="54" customFormat="1" ht="18.75">
      <c r="A274" s="127" t="s">
        <v>34</v>
      </c>
      <c r="B274" s="128"/>
      <c r="C274" s="128"/>
      <c r="D274" s="26">
        <f aca="true" t="shared" si="59" ref="D274:K274">D272+D271+D270+D269</f>
        <v>200</v>
      </c>
      <c r="E274" s="75">
        <f t="shared" si="59"/>
        <v>40</v>
      </c>
      <c r="F274" s="26">
        <f t="shared" si="59"/>
        <v>40</v>
      </c>
      <c r="G274" s="26">
        <f t="shared" si="59"/>
        <v>0</v>
      </c>
      <c r="H274" s="26">
        <f t="shared" si="59"/>
        <v>0</v>
      </c>
      <c r="I274" s="26">
        <f t="shared" si="59"/>
        <v>0</v>
      </c>
      <c r="J274" s="26">
        <f t="shared" si="59"/>
        <v>0</v>
      </c>
      <c r="K274" s="26">
        <f t="shared" si="59"/>
        <v>0</v>
      </c>
      <c r="L274" s="88"/>
    </row>
    <row r="275" spans="1:11" s="29" customFormat="1" ht="18.75" hidden="1">
      <c r="A275" s="127"/>
      <c r="B275" s="128"/>
      <c r="C275" s="128"/>
      <c r="D275" s="26"/>
      <c r="E275" s="75"/>
      <c r="F275" s="26"/>
      <c r="G275" s="26"/>
      <c r="H275" s="26"/>
      <c r="I275" s="26"/>
      <c r="J275" s="26"/>
      <c r="K275" s="26"/>
    </row>
    <row r="276" spans="1:11" ht="19.5" customHeight="1" hidden="1">
      <c r="A276" s="34" t="s">
        <v>108</v>
      </c>
      <c r="B276" s="3"/>
      <c r="C276" s="4"/>
      <c r="D276" s="4"/>
      <c r="E276" s="78"/>
      <c r="F276" s="4"/>
      <c r="G276" s="4"/>
      <c r="H276" s="4"/>
      <c r="I276" s="4"/>
      <c r="J276" s="4"/>
      <c r="K276" s="4"/>
    </row>
    <row r="277" spans="1:11" s="10" customFormat="1" ht="37.5" customHeight="1" hidden="1">
      <c r="A277" s="38" t="s">
        <v>109</v>
      </c>
      <c r="B277" s="8">
        <v>251</v>
      </c>
      <c r="C277" s="59" t="s">
        <v>42</v>
      </c>
      <c r="D277" s="23">
        <v>0</v>
      </c>
      <c r="E277" s="73">
        <f>SUM(F277:K277)</f>
        <v>0</v>
      </c>
      <c r="F277" s="23"/>
      <c r="G277" s="23"/>
      <c r="H277" s="23"/>
      <c r="I277" s="23"/>
      <c r="J277" s="23"/>
      <c r="K277" s="23"/>
    </row>
    <row r="278" spans="1:11" s="29" customFormat="1" ht="18.75" hidden="1">
      <c r="A278" s="127"/>
      <c r="B278" s="128"/>
      <c r="C278" s="128"/>
      <c r="D278" s="26"/>
      <c r="E278" s="75"/>
      <c r="F278" s="26"/>
      <c r="G278" s="26"/>
      <c r="H278" s="26"/>
      <c r="I278" s="26"/>
      <c r="J278" s="26"/>
      <c r="K278" s="26"/>
    </row>
    <row r="279" spans="1:11" s="54" customFormat="1" ht="18.75" hidden="1">
      <c r="A279" s="127" t="s">
        <v>110</v>
      </c>
      <c r="B279" s="128"/>
      <c r="C279" s="128"/>
      <c r="D279" s="26">
        <f aca="true" t="shared" si="60" ref="D279:I279">D277+D278</f>
        <v>0</v>
      </c>
      <c r="E279" s="75">
        <f t="shared" si="60"/>
        <v>0</v>
      </c>
      <c r="F279" s="26">
        <f t="shared" si="60"/>
        <v>0</v>
      </c>
      <c r="G279" s="26">
        <f t="shared" si="60"/>
        <v>0</v>
      </c>
      <c r="H279" s="26">
        <f t="shared" si="60"/>
        <v>0</v>
      </c>
      <c r="I279" s="26">
        <f t="shared" si="60"/>
        <v>0</v>
      </c>
      <c r="J279" s="26"/>
      <c r="K279" s="26">
        <f>K277+K278</f>
        <v>0</v>
      </c>
    </row>
    <row r="280" spans="1:11" s="28" customFormat="1" ht="22.5" customHeight="1">
      <c r="A280" s="43"/>
      <c r="B280" s="31"/>
      <c r="C280" s="30" t="s">
        <v>40</v>
      </c>
      <c r="D280" s="32">
        <f aca="true" t="shared" si="61" ref="D280:K280">D279+D274+D264+D239+D206+D191+D112+D96+D130+D137</f>
        <v>80786</v>
      </c>
      <c r="E280" s="75">
        <f t="shared" si="61"/>
        <v>10470.9</v>
      </c>
      <c r="F280" s="32">
        <f t="shared" si="61"/>
        <v>462</v>
      </c>
      <c r="G280" s="32">
        <f t="shared" si="61"/>
        <v>2913</v>
      </c>
      <c r="H280" s="32">
        <f t="shared" si="61"/>
        <v>4933.3</v>
      </c>
      <c r="I280" s="32">
        <f t="shared" si="61"/>
        <v>1857</v>
      </c>
      <c r="J280" s="32">
        <f t="shared" si="61"/>
        <v>0</v>
      </c>
      <c r="K280" s="32">
        <f t="shared" si="61"/>
        <v>305.6</v>
      </c>
    </row>
    <row r="281" spans="1:11" s="10" customFormat="1" ht="17.25" customHeight="1">
      <c r="A281" s="44"/>
      <c r="B281" s="8">
        <v>211</v>
      </c>
      <c r="C281" s="59" t="s">
        <v>1</v>
      </c>
      <c r="D281" s="18">
        <f aca="true" t="shared" si="62" ref="D281:K281">D226+D99+D12+D132</f>
        <v>11051</v>
      </c>
      <c r="E281" s="73">
        <f t="shared" si="62"/>
        <v>6065</v>
      </c>
      <c r="F281" s="18">
        <f t="shared" si="62"/>
        <v>0</v>
      </c>
      <c r="G281" s="18">
        <f t="shared" si="62"/>
        <v>1953</v>
      </c>
      <c r="H281" s="18">
        <f t="shared" si="62"/>
        <v>3788</v>
      </c>
      <c r="I281" s="18">
        <f t="shared" si="62"/>
        <v>100</v>
      </c>
      <c r="J281" s="18">
        <f t="shared" si="62"/>
        <v>0</v>
      </c>
      <c r="K281" s="18">
        <f t="shared" si="62"/>
        <v>224</v>
      </c>
    </row>
    <row r="282" spans="1:11" s="10" customFormat="1" ht="15.75">
      <c r="A282" s="44"/>
      <c r="B282" s="8">
        <v>212</v>
      </c>
      <c r="C282" s="59" t="s">
        <v>2</v>
      </c>
      <c r="D282" s="18">
        <f aca="true" t="shared" si="63" ref="D282:K282">D227+D100+D13</f>
        <v>77</v>
      </c>
      <c r="E282" s="73">
        <f t="shared" si="63"/>
        <v>25</v>
      </c>
      <c r="F282" s="18">
        <f t="shared" si="63"/>
        <v>15</v>
      </c>
      <c r="G282" s="18">
        <f t="shared" si="63"/>
        <v>10</v>
      </c>
      <c r="H282" s="18">
        <f t="shared" si="63"/>
        <v>0</v>
      </c>
      <c r="I282" s="18">
        <f t="shared" si="63"/>
        <v>0</v>
      </c>
      <c r="J282" s="18">
        <f t="shared" si="63"/>
        <v>0</v>
      </c>
      <c r="K282" s="18">
        <f t="shared" si="63"/>
        <v>0</v>
      </c>
    </row>
    <row r="283" spans="1:11" s="10" customFormat="1" ht="15.75">
      <c r="A283" s="44"/>
      <c r="B283" s="8">
        <v>213</v>
      </c>
      <c r="C283" s="59" t="s">
        <v>3</v>
      </c>
      <c r="D283" s="18">
        <f aca="true" t="shared" si="64" ref="D283:K283">D228+D101+D14+D133</f>
        <v>3339</v>
      </c>
      <c r="E283" s="73">
        <f t="shared" si="64"/>
        <v>1800.3</v>
      </c>
      <c r="F283" s="18">
        <f t="shared" si="64"/>
        <v>0</v>
      </c>
      <c r="G283" s="18">
        <f t="shared" si="64"/>
        <v>558</v>
      </c>
      <c r="H283" s="18">
        <f t="shared" si="64"/>
        <v>1145.3</v>
      </c>
      <c r="I283" s="18">
        <f t="shared" si="64"/>
        <v>30</v>
      </c>
      <c r="J283" s="18">
        <f t="shared" si="64"/>
        <v>0</v>
      </c>
      <c r="K283" s="18">
        <f t="shared" si="64"/>
        <v>67</v>
      </c>
    </row>
    <row r="284" spans="1:11" s="10" customFormat="1" ht="15.75">
      <c r="A284" s="44"/>
      <c r="B284" s="8">
        <v>221</v>
      </c>
      <c r="C284" s="59" t="s">
        <v>5</v>
      </c>
      <c r="D284" s="18">
        <f aca="true" t="shared" si="65" ref="D284:K284">D103+D16+D230</f>
        <v>77</v>
      </c>
      <c r="E284" s="73">
        <f t="shared" si="65"/>
        <v>59</v>
      </c>
      <c r="F284" s="18">
        <f t="shared" si="65"/>
        <v>30</v>
      </c>
      <c r="G284" s="18">
        <f t="shared" si="65"/>
        <v>20</v>
      </c>
      <c r="H284" s="18">
        <f t="shared" si="65"/>
        <v>0</v>
      </c>
      <c r="I284" s="18">
        <f t="shared" si="65"/>
        <v>5</v>
      </c>
      <c r="J284" s="18">
        <f t="shared" si="65"/>
        <v>0</v>
      </c>
      <c r="K284" s="18">
        <f t="shared" si="65"/>
        <v>4</v>
      </c>
    </row>
    <row r="285" spans="1:11" s="10" customFormat="1" ht="15.75">
      <c r="A285" s="44"/>
      <c r="B285" s="8">
        <v>222</v>
      </c>
      <c r="C285" s="59" t="s">
        <v>6</v>
      </c>
      <c r="D285" s="18">
        <f aca="true" t="shared" si="66" ref="D285:K285">SUM(D61,D104,D247,D214,D41,D79,D199,D169,D179,D231)</f>
        <v>57</v>
      </c>
      <c r="E285" s="73">
        <f t="shared" si="66"/>
        <v>15</v>
      </c>
      <c r="F285" s="18">
        <f t="shared" si="66"/>
        <v>15</v>
      </c>
      <c r="G285" s="18">
        <f t="shared" si="66"/>
        <v>0</v>
      </c>
      <c r="H285" s="18">
        <f t="shared" si="66"/>
        <v>0</v>
      </c>
      <c r="I285" s="18">
        <f t="shared" si="66"/>
        <v>0</v>
      </c>
      <c r="J285" s="18">
        <f t="shared" si="66"/>
        <v>0</v>
      </c>
      <c r="K285" s="18">
        <f t="shared" si="66"/>
        <v>0</v>
      </c>
    </row>
    <row r="286" spans="1:11" s="10" customFormat="1" ht="15.75">
      <c r="A286" s="44"/>
      <c r="B286" s="8">
        <v>223</v>
      </c>
      <c r="C286" s="59" t="s">
        <v>7</v>
      </c>
      <c r="D286" s="18">
        <f aca="true" t="shared" si="67" ref="D286:K286">D232+D162+D105+D18</f>
        <v>4410</v>
      </c>
      <c r="E286" s="73">
        <f t="shared" si="67"/>
        <v>1215</v>
      </c>
      <c r="F286" s="18">
        <f t="shared" si="67"/>
        <v>2</v>
      </c>
      <c r="G286" s="18">
        <f t="shared" si="67"/>
        <v>160</v>
      </c>
      <c r="H286" s="18">
        <f t="shared" si="67"/>
        <v>0</v>
      </c>
      <c r="I286" s="18">
        <f t="shared" si="67"/>
        <v>1053</v>
      </c>
      <c r="J286" s="18">
        <f t="shared" si="67"/>
        <v>0</v>
      </c>
      <c r="K286" s="18">
        <f t="shared" si="67"/>
        <v>0</v>
      </c>
    </row>
    <row r="287" spans="1:11" s="10" customFormat="1" ht="15.75">
      <c r="A287" s="44"/>
      <c r="B287" s="8">
        <v>224</v>
      </c>
      <c r="C287" s="59" t="s">
        <v>8</v>
      </c>
      <c r="D287" s="18">
        <f aca="true" t="shared" si="68" ref="D287:I287">D267+D19</f>
        <v>0</v>
      </c>
      <c r="E287" s="73">
        <f t="shared" si="68"/>
        <v>0</v>
      </c>
      <c r="F287" s="18">
        <f t="shared" si="68"/>
        <v>0</v>
      </c>
      <c r="G287" s="18">
        <f t="shared" si="68"/>
        <v>0</v>
      </c>
      <c r="H287" s="18">
        <f t="shared" si="68"/>
        <v>0</v>
      </c>
      <c r="I287" s="18">
        <f t="shared" si="68"/>
        <v>0</v>
      </c>
      <c r="J287" s="18"/>
      <c r="K287" s="18">
        <f>K267+K19</f>
        <v>0</v>
      </c>
    </row>
    <row r="288" spans="1:11" s="10" customFormat="1" ht="15.75">
      <c r="A288" s="44"/>
      <c r="B288" s="8">
        <v>225</v>
      </c>
      <c r="C288" s="59" t="s">
        <v>9</v>
      </c>
      <c r="D288" s="18">
        <f aca="true" t="shared" si="69" ref="D288:K288">D233+D185+D182+D171+D163+D151+D149+D148+D141+D135+D20+D153</f>
        <v>48194</v>
      </c>
      <c r="E288" s="73">
        <f t="shared" si="69"/>
        <v>445</v>
      </c>
      <c r="F288" s="18">
        <f t="shared" si="69"/>
        <v>65</v>
      </c>
      <c r="G288" s="18">
        <f t="shared" si="69"/>
        <v>30</v>
      </c>
      <c r="H288" s="18">
        <f t="shared" si="69"/>
        <v>0</v>
      </c>
      <c r="I288" s="18">
        <f t="shared" si="69"/>
        <v>350</v>
      </c>
      <c r="J288" s="18">
        <f t="shared" si="69"/>
        <v>0</v>
      </c>
      <c r="K288" s="18">
        <f t="shared" si="69"/>
        <v>0</v>
      </c>
    </row>
    <row r="289" spans="1:11" s="10" customFormat="1" ht="15.75">
      <c r="A289" s="44"/>
      <c r="B289" s="8">
        <v>226</v>
      </c>
      <c r="C289" s="59" t="s">
        <v>10</v>
      </c>
      <c r="D289" s="18">
        <f aca="true" t="shared" si="70" ref="D289:K289">D269+D258+D234+D200+D180+D164+D150+D127+D108+D21+D186</f>
        <v>1960</v>
      </c>
      <c r="E289" s="73">
        <f t="shared" si="70"/>
        <v>180</v>
      </c>
      <c r="F289" s="18">
        <f t="shared" si="70"/>
        <v>87</v>
      </c>
      <c r="G289" s="18">
        <f t="shared" si="70"/>
        <v>31</v>
      </c>
      <c r="H289" s="18">
        <f t="shared" si="70"/>
        <v>0</v>
      </c>
      <c r="I289" s="18">
        <f t="shared" si="70"/>
        <v>62</v>
      </c>
      <c r="J289" s="18">
        <f t="shared" si="70"/>
        <v>0</v>
      </c>
      <c r="K289" s="18">
        <f t="shared" si="70"/>
        <v>0</v>
      </c>
    </row>
    <row r="290" spans="1:11" s="10" customFormat="1" ht="15.75" hidden="1">
      <c r="A290" s="44"/>
      <c r="B290" s="8">
        <v>231</v>
      </c>
      <c r="C290" s="59" t="s">
        <v>11</v>
      </c>
      <c r="D290" s="18">
        <f aca="true" t="shared" si="71" ref="D290:I290">SUM(D92)</f>
        <v>0</v>
      </c>
      <c r="E290" s="73">
        <f t="shared" si="71"/>
        <v>0</v>
      </c>
      <c r="F290" s="18">
        <f t="shared" si="71"/>
        <v>0</v>
      </c>
      <c r="G290" s="18">
        <f t="shared" si="71"/>
        <v>0</v>
      </c>
      <c r="H290" s="18">
        <f t="shared" si="71"/>
        <v>0</v>
      </c>
      <c r="I290" s="18">
        <f t="shared" si="71"/>
        <v>0</v>
      </c>
      <c r="J290" s="18"/>
      <c r="K290" s="18">
        <f>SUM(K92)</f>
        <v>0</v>
      </c>
    </row>
    <row r="291" spans="1:11" s="10" customFormat="1" ht="15.75" customHeight="1" hidden="1">
      <c r="A291" s="44"/>
      <c r="B291" s="8">
        <v>241</v>
      </c>
      <c r="C291" s="59" t="s">
        <v>78</v>
      </c>
      <c r="D291" s="18">
        <f aca="true" t="shared" si="72" ref="D291:I291">SUM(D121)</f>
        <v>0</v>
      </c>
      <c r="E291" s="73">
        <f t="shared" si="72"/>
        <v>0</v>
      </c>
      <c r="F291" s="18">
        <f t="shared" si="72"/>
        <v>0</v>
      </c>
      <c r="G291" s="18">
        <f t="shared" si="72"/>
        <v>0</v>
      </c>
      <c r="H291" s="18">
        <f t="shared" si="72"/>
        <v>0</v>
      </c>
      <c r="I291" s="18">
        <f t="shared" si="72"/>
        <v>0</v>
      </c>
      <c r="J291" s="18"/>
      <c r="K291" s="18">
        <f>SUM(K121)</f>
        <v>0</v>
      </c>
    </row>
    <row r="292" spans="1:11" s="10" customFormat="1" ht="31.5" hidden="1">
      <c r="A292" s="44"/>
      <c r="B292" s="8">
        <v>242</v>
      </c>
      <c r="C292" s="59" t="s">
        <v>59</v>
      </c>
      <c r="D292" s="18">
        <f aca="true" t="shared" si="73" ref="D292:I292">SUM(D157,D156)</f>
        <v>0</v>
      </c>
      <c r="E292" s="73">
        <f t="shared" si="73"/>
        <v>0</v>
      </c>
      <c r="F292" s="18">
        <f t="shared" si="73"/>
        <v>0</v>
      </c>
      <c r="G292" s="18">
        <f t="shared" si="73"/>
        <v>0</v>
      </c>
      <c r="H292" s="18">
        <f t="shared" si="73"/>
        <v>0</v>
      </c>
      <c r="I292" s="18">
        <f t="shared" si="73"/>
        <v>0</v>
      </c>
      <c r="J292" s="18"/>
      <c r="K292" s="18">
        <f>SUM(K157,K156)</f>
        <v>0</v>
      </c>
    </row>
    <row r="293" spans="1:11" s="10" customFormat="1" ht="33.75" customHeight="1">
      <c r="A293" s="44"/>
      <c r="B293" s="8">
        <v>251</v>
      </c>
      <c r="C293" s="59" t="s">
        <v>41</v>
      </c>
      <c r="D293" s="18">
        <f aca="true" t="shared" si="74" ref="D293:K293">D23</f>
        <v>0</v>
      </c>
      <c r="E293" s="73">
        <f t="shared" si="74"/>
        <v>0</v>
      </c>
      <c r="F293" s="18">
        <f t="shared" si="74"/>
        <v>0</v>
      </c>
      <c r="G293" s="18">
        <f t="shared" si="74"/>
        <v>0</v>
      </c>
      <c r="H293" s="18">
        <f t="shared" si="74"/>
        <v>0</v>
      </c>
      <c r="I293" s="18">
        <f t="shared" si="74"/>
        <v>0</v>
      </c>
      <c r="J293" s="18">
        <f t="shared" si="74"/>
        <v>0</v>
      </c>
      <c r="K293" s="18">
        <f t="shared" si="74"/>
        <v>0</v>
      </c>
    </row>
    <row r="294" spans="1:11" s="10" customFormat="1" ht="24.75" customHeight="1" hidden="1">
      <c r="A294" s="44"/>
      <c r="B294" s="8">
        <v>262</v>
      </c>
      <c r="C294" s="59" t="s">
        <v>35</v>
      </c>
      <c r="D294" s="18"/>
      <c r="E294" s="73">
        <f>E24</f>
        <v>0</v>
      </c>
      <c r="F294" s="18">
        <f aca="true" t="shared" si="75" ref="F294:H295">SUM(F66,F84,F46)</f>
        <v>0</v>
      </c>
      <c r="G294" s="18">
        <f t="shared" si="75"/>
        <v>0</v>
      </c>
      <c r="H294" s="18">
        <f t="shared" si="75"/>
        <v>0</v>
      </c>
      <c r="I294" s="18"/>
      <c r="J294" s="18"/>
      <c r="K294" s="18">
        <f>SUM(K66,K84,K46)</f>
        <v>0</v>
      </c>
    </row>
    <row r="295" spans="1:11" s="10" customFormat="1" ht="31.5" hidden="1">
      <c r="A295" s="44"/>
      <c r="B295" s="8">
        <v>263</v>
      </c>
      <c r="C295" s="59" t="s">
        <v>44</v>
      </c>
      <c r="D295" s="18">
        <f>SUM(D67,D85,D47)</f>
        <v>0</v>
      </c>
      <c r="E295" s="73">
        <f>SUM(E67,E85,E47)</f>
        <v>0</v>
      </c>
      <c r="F295" s="18">
        <f t="shared" si="75"/>
        <v>0</v>
      </c>
      <c r="G295" s="18">
        <f t="shared" si="75"/>
        <v>0</v>
      </c>
      <c r="H295" s="18">
        <f t="shared" si="75"/>
        <v>0</v>
      </c>
      <c r="I295" s="18">
        <f>SUM(I67,I85,I47)</f>
        <v>0</v>
      </c>
      <c r="J295" s="18"/>
      <c r="K295" s="18">
        <f>SUM(K67,K85,K47)</f>
        <v>0</v>
      </c>
    </row>
    <row r="296" spans="1:11" s="10" customFormat="1" ht="15.75">
      <c r="A296" s="44"/>
      <c r="B296" s="8">
        <v>290</v>
      </c>
      <c r="C296" s="59" t="s">
        <v>12</v>
      </c>
      <c r="D296" s="18">
        <f aca="true" t="shared" si="76" ref="D296:K296">D270+D259+D201+D187+D25+D235</f>
        <v>326</v>
      </c>
      <c r="E296" s="73">
        <f t="shared" si="76"/>
        <v>146</v>
      </c>
      <c r="F296" s="18">
        <f t="shared" si="76"/>
        <v>86</v>
      </c>
      <c r="G296" s="18">
        <f t="shared" si="76"/>
        <v>30</v>
      </c>
      <c r="H296" s="18">
        <f t="shared" si="76"/>
        <v>0</v>
      </c>
      <c r="I296" s="18">
        <f t="shared" si="76"/>
        <v>30</v>
      </c>
      <c r="J296" s="18">
        <f t="shared" si="76"/>
        <v>0</v>
      </c>
      <c r="K296" s="18">
        <f t="shared" si="76"/>
        <v>0</v>
      </c>
    </row>
    <row r="297" spans="1:11" s="10" customFormat="1" ht="15.75">
      <c r="A297" s="44"/>
      <c r="B297" s="8">
        <v>310</v>
      </c>
      <c r="C297" s="59" t="s">
        <v>14</v>
      </c>
      <c r="D297" s="18">
        <f aca="true" t="shared" si="77" ref="D297:K297">D271+D237+D204+D189+D165+D159+D128+D27+D110+D125+D183</f>
        <v>6936</v>
      </c>
      <c r="E297" s="73">
        <f t="shared" si="77"/>
        <v>203</v>
      </c>
      <c r="F297" s="18">
        <f t="shared" si="77"/>
        <v>59</v>
      </c>
      <c r="G297" s="18">
        <f t="shared" si="77"/>
        <v>30</v>
      </c>
      <c r="H297" s="18">
        <f t="shared" si="77"/>
        <v>0</v>
      </c>
      <c r="I297" s="18">
        <f t="shared" si="77"/>
        <v>112</v>
      </c>
      <c r="J297" s="18">
        <f t="shared" si="77"/>
        <v>0</v>
      </c>
      <c r="K297" s="18">
        <f t="shared" si="77"/>
        <v>2</v>
      </c>
    </row>
    <row r="298" spans="1:11" s="10" customFormat="1" ht="15.75">
      <c r="A298" s="44"/>
      <c r="B298" s="8">
        <v>340</v>
      </c>
      <c r="C298" s="59" t="s">
        <v>15</v>
      </c>
      <c r="D298" s="18">
        <f aca="true" t="shared" si="78" ref="D298:K298">D272+D260+D238+D205+D190+D184+D181+D168+D134+D129+D111+D28+D126+D160</f>
        <v>4369</v>
      </c>
      <c r="E298" s="73">
        <f t="shared" si="78"/>
        <v>317.6</v>
      </c>
      <c r="F298" s="18">
        <f t="shared" si="78"/>
        <v>103</v>
      </c>
      <c r="G298" s="18">
        <f t="shared" si="78"/>
        <v>91</v>
      </c>
      <c r="H298" s="18">
        <f t="shared" si="78"/>
        <v>0</v>
      </c>
      <c r="I298" s="18">
        <f t="shared" si="78"/>
        <v>115</v>
      </c>
      <c r="J298" s="18">
        <f t="shared" si="78"/>
        <v>0</v>
      </c>
      <c r="K298" s="18">
        <f t="shared" si="78"/>
        <v>8.6</v>
      </c>
    </row>
    <row r="299" spans="1:11" s="28" customFormat="1" ht="19.5" customHeight="1" thickBot="1">
      <c r="A299" s="45"/>
      <c r="B299" s="46"/>
      <c r="C299" s="47" t="s">
        <v>43</v>
      </c>
      <c r="D299" s="48">
        <f aca="true" t="shared" si="79" ref="D299:K299">SUM(D281:D298)</f>
        <v>80796</v>
      </c>
      <c r="E299" s="115">
        <f t="shared" si="79"/>
        <v>10470.9</v>
      </c>
      <c r="F299" s="48">
        <f t="shared" si="79"/>
        <v>462</v>
      </c>
      <c r="G299" s="48">
        <f t="shared" si="79"/>
        <v>2913</v>
      </c>
      <c r="H299" s="48">
        <f t="shared" si="79"/>
        <v>4933.3</v>
      </c>
      <c r="I299" s="48">
        <f t="shared" si="79"/>
        <v>1857</v>
      </c>
      <c r="J299" s="48">
        <f t="shared" si="79"/>
        <v>0</v>
      </c>
      <c r="K299" s="48">
        <f t="shared" si="79"/>
        <v>305.6</v>
      </c>
    </row>
    <row r="302" spans="4:5" ht="12.75">
      <c r="D302" s="125">
        <v>0.05</v>
      </c>
      <c r="E302" s="1">
        <v>551.04</v>
      </c>
    </row>
    <row r="303" spans="4:11" ht="12.75">
      <c r="D303" s="107" t="s">
        <v>124</v>
      </c>
      <c r="E303" s="108">
        <f>F303+G303+H303+I303+J303+K303</f>
        <v>11022.9</v>
      </c>
      <c r="F303" s="101">
        <v>1014</v>
      </c>
      <c r="G303" s="101">
        <v>2913</v>
      </c>
      <c r="H303" s="101">
        <v>4933.3</v>
      </c>
      <c r="I303" s="101">
        <v>1857</v>
      </c>
      <c r="J303" s="101"/>
      <c r="K303" s="101">
        <v>305.6</v>
      </c>
    </row>
    <row r="304" spans="4:10" ht="12.75">
      <c r="D304" s="107" t="s">
        <v>116</v>
      </c>
      <c r="E304" s="114"/>
      <c r="I304" s="104"/>
      <c r="J304" s="104"/>
    </row>
    <row r="305" spans="4:11" ht="12.75">
      <c r="D305" s="98" t="s">
        <v>126</v>
      </c>
      <c r="E305" s="99">
        <v>0</v>
      </c>
      <c r="F305" s="93">
        <f aca="true" t="shared" si="80" ref="F305:K305">F303-F299</f>
        <v>552</v>
      </c>
      <c r="G305" s="93">
        <f t="shared" si="80"/>
        <v>0</v>
      </c>
      <c r="H305" s="93">
        <f t="shared" si="80"/>
        <v>0</v>
      </c>
      <c r="I305" s="93">
        <f t="shared" si="80"/>
        <v>0</v>
      </c>
      <c r="J305" s="93">
        <f t="shared" si="80"/>
        <v>0</v>
      </c>
      <c r="K305" s="93">
        <f t="shared" si="80"/>
        <v>0</v>
      </c>
    </row>
    <row r="306" ht="12.75">
      <c r="E306" s="100"/>
    </row>
    <row r="307" ht="12.75">
      <c r="H307" s="1" t="s">
        <v>152</v>
      </c>
    </row>
    <row r="308" ht="12.75">
      <c r="H308" s="1" t="s">
        <v>153</v>
      </c>
    </row>
  </sheetData>
  <sheetProtection/>
  <mergeCells count="30">
    <mergeCell ref="H2:K3"/>
    <mergeCell ref="A279:C279"/>
    <mergeCell ref="A9:C9"/>
    <mergeCell ref="A96:C96"/>
    <mergeCell ref="A120:C120"/>
    <mergeCell ref="A8:D8"/>
    <mergeCell ref="A5:K5"/>
    <mergeCell ref="A112:C112"/>
    <mergeCell ref="A278:C278"/>
    <mergeCell ref="A206:C206"/>
    <mergeCell ref="A123:C123"/>
    <mergeCell ref="A113:C113"/>
    <mergeCell ref="A119:C119"/>
    <mergeCell ref="A240:C240"/>
    <mergeCell ref="A197:C197"/>
    <mergeCell ref="A223:C223"/>
    <mergeCell ref="A224:C224"/>
    <mergeCell ref="A207:C207"/>
    <mergeCell ref="A131:C131"/>
    <mergeCell ref="A137:C137"/>
    <mergeCell ref="A275:C275"/>
    <mergeCell ref="A192:C192"/>
    <mergeCell ref="A196:C196"/>
    <mergeCell ref="A124:C124"/>
    <mergeCell ref="A130:C130"/>
    <mergeCell ref="A191:C191"/>
    <mergeCell ref="A274:C274"/>
    <mergeCell ref="A256:C256"/>
    <mergeCell ref="A257:C257"/>
    <mergeCell ref="A265:C265"/>
  </mergeCells>
  <printOptions/>
  <pageMargins left="0.7874015748031497" right="0.1968503937007874" top="0.7874015748031497" bottom="0.1968503937007874" header="0" footer="0"/>
  <pageSetup fitToHeight="2" fitToWidth="1"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USER</cp:lastModifiedBy>
  <cp:lastPrinted>2013-01-04T03:30:13Z</cp:lastPrinted>
  <dcterms:created xsi:type="dcterms:W3CDTF">2007-10-26T05:01:23Z</dcterms:created>
  <dcterms:modified xsi:type="dcterms:W3CDTF">2013-01-04T03:35:10Z</dcterms:modified>
  <cp:category/>
  <cp:version/>
  <cp:contentType/>
  <cp:contentStatus/>
</cp:coreProperties>
</file>